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26 янв. по 6 февр. 2026 года\"/>
    </mc:Choice>
  </mc:AlternateContent>
  <bookViews>
    <workbookView xWindow="0" yWindow="0" windowWidth="19200" windowHeight="11490"/>
  </bookViews>
  <sheets>
    <sheet name="7-11 1 смена" sheetId="1" r:id="rId1"/>
  </sheets>
  <definedNames>
    <definedName name="_xlnm.Print_Area" localSheetId="0">'7-11 1 смена'!$A$1:$L$151</definedName>
  </definedNames>
  <calcPr calcId="162913"/>
</workbook>
</file>

<file path=xl/calcChain.xml><?xml version="1.0" encoding="utf-8"?>
<calcChain xmlns="http://schemas.openxmlformats.org/spreadsheetml/2006/main">
  <c r="I78" i="1" l="1"/>
  <c r="J78" i="1"/>
  <c r="H78" i="1"/>
  <c r="G78" i="1"/>
  <c r="B151" i="1" l="1"/>
  <c r="A151" i="1"/>
  <c r="L150" i="1"/>
  <c r="J150" i="1"/>
  <c r="I150" i="1"/>
  <c r="I151" i="1" s="1"/>
  <c r="H150" i="1"/>
  <c r="H151" i="1" s="1"/>
  <c r="G150" i="1"/>
  <c r="F150" i="1"/>
  <c r="A143" i="1"/>
  <c r="L142" i="1"/>
  <c r="L151" i="1" s="1"/>
  <c r="J142" i="1"/>
  <c r="J151" i="1" s="1"/>
  <c r="I142" i="1"/>
  <c r="H142" i="1"/>
  <c r="G142" i="1"/>
  <c r="G151" i="1" s="1"/>
  <c r="F142" i="1"/>
  <c r="F151" i="1" s="1"/>
  <c r="B136" i="1"/>
  <c r="A136" i="1"/>
  <c r="L135" i="1"/>
  <c r="L136" i="1" s="1"/>
  <c r="J135" i="1"/>
  <c r="I135" i="1"/>
  <c r="H135" i="1"/>
  <c r="G135" i="1"/>
  <c r="F135" i="1"/>
  <c r="B129" i="1"/>
  <c r="A129" i="1"/>
  <c r="L128" i="1"/>
  <c r="J128" i="1"/>
  <c r="J136" i="1" s="1"/>
  <c r="I128" i="1"/>
  <c r="I136" i="1" s="1"/>
  <c r="H128" i="1"/>
  <c r="H136" i="1" s="1"/>
  <c r="G128" i="1"/>
  <c r="G136" i="1" s="1"/>
  <c r="F128" i="1"/>
  <c r="F136" i="1" s="1"/>
  <c r="B122" i="1"/>
  <c r="A122" i="1"/>
  <c r="L121" i="1"/>
  <c r="J121" i="1"/>
  <c r="I121" i="1"/>
  <c r="H121" i="1"/>
  <c r="G121" i="1"/>
  <c r="F121" i="1"/>
  <c r="B115" i="1"/>
  <c r="A115" i="1"/>
  <c r="L114" i="1"/>
  <c r="L122" i="1" s="1"/>
  <c r="J114" i="1"/>
  <c r="J122" i="1" s="1"/>
  <c r="I114" i="1"/>
  <c r="I122" i="1" s="1"/>
  <c r="H114" i="1"/>
  <c r="H122" i="1" s="1"/>
  <c r="G114" i="1"/>
  <c r="G122" i="1" s="1"/>
  <c r="F114" i="1"/>
  <c r="F122" i="1" s="1"/>
  <c r="B108" i="1"/>
  <c r="A108" i="1"/>
  <c r="L107" i="1"/>
  <c r="L108" i="1" s="1"/>
  <c r="J107" i="1"/>
  <c r="I107" i="1"/>
  <c r="H107" i="1"/>
  <c r="G107" i="1"/>
  <c r="F107" i="1"/>
  <c r="B100" i="1"/>
  <c r="A100" i="1"/>
  <c r="L99" i="1"/>
  <c r="J99" i="1"/>
  <c r="J108" i="1" s="1"/>
  <c r="I99" i="1"/>
  <c r="I108" i="1" s="1"/>
  <c r="H99" i="1"/>
  <c r="H108" i="1" s="1"/>
  <c r="G99" i="1"/>
  <c r="G108" i="1" s="1"/>
  <c r="F99" i="1"/>
  <c r="F108" i="1" s="1"/>
  <c r="B93" i="1"/>
  <c r="A93" i="1"/>
  <c r="L92" i="1"/>
  <c r="L93" i="1" s="1"/>
  <c r="J92" i="1"/>
  <c r="I92" i="1"/>
  <c r="H92" i="1"/>
  <c r="G92" i="1"/>
  <c r="F92" i="1"/>
  <c r="B85" i="1"/>
  <c r="A85" i="1"/>
  <c r="L84" i="1"/>
  <c r="J84" i="1"/>
  <c r="J93" i="1" s="1"/>
  <c r="I84" i="1"/>
  <c r="I93" i="1" s="1"/>
  <c r="H84" i="1"/>
  <c r="H93" i="1" s="1"/>
  <c r="G84" i="1"/>
  <c r="G93" i="1" s="1"/>
  <c r="F84" i="1"/>
  <c r="F93" i="1" s="1"/>
  <c r="B78" i="1"/>
  <c r="A78" i="1"/>
  <c r="L77" i="1"/>
  <c r="L78" i="1" s="1"/>
  <c r="J77" i="1"/>
  <c r="I77" i="1"/>
  <c r="H77" i="1"/>
  <c r="G77" i="1"/>
  <c r="F77" i="1"/>
  <c r="F78" i="1" s="1"/>
  <c r="A70" i="1"/>
  <c r="L69" i="1"/>
  <c r="J69" i="1"/>
  <c r="I69" i="1"/>
  <c r="H69" i="1"/>
  <c r="G69" i="1"/>
  <c r="F69" i="1"/>
  <c r="B63" i="1"/>
  <c r="A63" i="1"/>
  <c r="L62" i="1"/>
  <c r="J62" i="1"/>
  <c r="I62" i="1"/>
  <c r="H62" i="1"/>
  <c r="G62" i="1"/>
  <c r="F62" i="1"/>
  <c r="B55" i="1"/>
  <c r="A55" i="1"/>
  <c r="L54" i="1"/>
  <c r="L63" i="1" s="1"/>
  <c r="J54" i="1"/>
  <c r="J63" i="1" s="1"/>
  <c r="I54" i="1"/>
  <c r="I63" i="1" s="1"/>
  <c r="H54" i="1"/>
  <c r="H63" i="1" s="1"/>
  <c r="G54" i="1"/>
  <c r="G63" i="1" s="1"/>
  <c r="F54" i="1"/>
  <c r="F63" i="1" s="1"/>
  <c r="B48" i="1"/>
  <c r="A48" i="1"/>
  <c r="L47" i="1"/>
  <c r="J47" i="1"/>
  <c r="J48" i="1" s="1"/>
  <c r="I47" i="1"/>
  <c r="I48" i="1" s="1"/>
  <c r="H47" i="1"/>
  <c r="H48" i="1" s="1"/>
  <c r="G47" i="1"/>
  <c r="G48" i="1" s="1"/>
  <c r="F47" i="1"/>
  <c r="F48" i="1" s="1"/>
  <c r="B41" i="1"/>
  <c r="A41" i="1"/>
  <c r="L40" i="1"/>
  <c r="L48" i="1" s="1"/>
  <c r="J40" i="1"/>
  <c r="I40" i="1"/>
  <c r="H40" i="1"/>
  <c r="G40" i="1"/>
  <c r="F40" i="1"/>
  <c r="L34" i="1"/>
  <c r="J34" i="1"/>
  <c r="H34" i="1"/>
  <c r="G34" i="1"/>
  <c r="F34" i="1"/>
  <c r="B34" i="1"/>
  <c r="L33" i="1"/>
  <c r="J33" i="1"/>
  <c r="I33" i="1"/>
  <c r="H33" i="1"/>
  <c r="G33" i="1"/>
  <c r="F33" i="1"/>
  <c r="B26" i="1"/>
  <c r="A26" i="1"/>
  <c r="L25" i="1"/>
  <c r="J25" i="1"/>
  <c r="I25" i="1"/>
  <c r="I34" i="1" s="1"/>
  <c r="H25" i="1"/>
  <c r="G25" i="1"/>
  <c r="F25" i="1"/>
  <c r="L18" i="1"/>
  <c r="J18" i="1"/>
  <c r="I18" i="1"/>
  <c r="H18" i="1"/>
  <c r="G18" i="1"/>
  <c r="F18" i="1"/>
  <c r="L11" i="1"/>
  <c r="L19" i="1" s="1"/>
  <c r="J11" i="1"/>
  <c r="J19" i="1" s="1"/>
  <c r="I11" i="1"/>
  <c r="I19" i="1" s="1"/>
  <c r="H11" i="1"/>
  <c r="H19" i="1" s="1"/>
  <c r="G11" i="1"/>
  <c r="G19" i="1" s="1"/>
  <c r="F11" i="1"/>
  <c r="F19" i="1" s="1"/>
</calcChain>
</file>

<file path=xl/sharedStrings.xml><?xml version="1.0" encoding="utf-8"?>
<sst xmlns="http://schemas.openxmlformats.org/spreadsheetml/2006/main" count="419" uniqueCount="162">
  <si>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</si>
  <si>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</si>
  <si>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</si>
  <si>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</si>
  <si>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</si>
  <si>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</si>
  <si>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</si>
  <si>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</si>
  <si>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</si>
  <si>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</si>
  <si>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</si>
  <si>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</si>
  <si>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</si>
  <si>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</si>
  <si>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</si>
  <si>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</si>
  <si>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</si>
  <si>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</si>
  <si>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</si>
  <si>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</si>
  <si>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</si>
  <si>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</si>
  <si>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</si>
  <si>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</si>
  <si>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</si>
  <si>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пшенная молочная с маслом сливочным</t>
  </si>
  <si>
    <t>196</t>
  </si>
  <si>
    <t>гор.напиток</t>
  </si>
  <si>
    <t>Какао с молоком</t>
  </si>
  <si>
    <t>459</t>
  </si>
  <si>
    <t>хлеб бел.</t>
  </si>
  <si>
    <t>Батон обогащенный микронутриентами</t>
  </si>
  <si>
    <t>576</t>
  </si>
  <si>
    <t>фрукты</t>
  </si>
  <si>
    <t>Яблоко свежее</t>
  </si>
  <si>
    <t>9.1</t>
  </si>
  <si>
    <t>сладкое</t>
  </si>
  <si>
    <t>Мармелад</t>
  </si>
  <si>
    <t>к/к</t>
  </si>
  <si>
    <t>итого</t>
  </si>
  <si>
    <t>Обед</t>
  </si>
  <si>
    <t>закуска</t>
  </si>
  <si>
    <t>Салат из соленых огурцов с луком (до 01.03 с репчатым луком, с 01.03. с луком зеленым)</t>
  </si>
  <si>
    <t>19</t>
  </si>
  <si>
    <t>1 блюдо</t>
  </si>
  <si>
    <t>Суп картофельный с макаронными изделиями и птицей</t>
  </si>
  <si>
    <t>105</t>
  </si>
  <si>
    <t>2 блюдо</t>
  </si>
  <si>
    <t>Голубцы ленивые</t>
  </si>
  <si>
    <t>320</t>
  </si>
  <si>
    <t>напиток</t>
  </si>
  <si>
    <t>Напиток из плодов шиповника</t>
  </si>
  <si>
    <t>468</t>
  </si>
  <si>
    <t>хлеб черн.</t>
  </si>
  <si>
    <t xml:space="preserve">Хлеб ржано-пшеничный обогащенный </t>
  </si>
  <si>
    <t>575</t>
  </si>
  <si>
    <t>Итого за день:</t>
  </si>
  <si>
    <t>Макароны отварные с сыром</t>
  </si>
  <si>
    <t>223</t>
  </si>
  <si>
    <t>Чай с сахаром</t>
  </si>
  <si>
    <t>453</t>
  </si>
  <si>
    <t>хлеб</t>
  </si>
  <si>
    <t>Мандарин свежий</t>
  </si>
  <si>
    <t>9.8</t>
  </si>
  <si>
    <t>кисломол. Напиток</t>
  </si>
  <si>
    <t>Йогурт в инд. упаковке производителя</t>
  </si>
  <si>
    <t>470</t>
  </si>
  <si>
    <t>Винегрет овощной (до 01.03 с репчатым луком, с 01.03. с луком зеленым)</t>
  </si>
  <si>
    <t>52</t>
  </si>
  <si>
    <t>Щи из свежей капусты с картофелем, говядиной и со сметаной</t>
  </si>
  <si>
    <t>88</t>
  </si>
  <si>
    <t>Минтай, запеченный под белым соусом</t>
  </si>
  <si>
    <t>251н</t>
  </si>
  <si>
    <t>гарнир</t>
  </si>
  <si>
    <t>Рис отварной</t>
  </si>
  <si>
    <t>349</t>
  </si>
  <si>
    <t xml:space="preserve">Компот из смеси сухофруктов </t>
  </si>
  <si>
    <t>425</t>
  </si>
  <si>
    <t>Каша геркулесовая молочная с маслом сливочным</t>
  </si>
  <si>
    <t>Чай с сахаром и лимоном</t>
  </si>
  <si>
    <t>454</t>
  </si>
  <si>
    <t>Бутерброд с сыром</t>
  </si>
  <si>
    <t>2</t>
  </si>
  <si>
    <t>мол. напиток</t>
  </si>
  <si>
    <t>Молоко в индивидуальной упаковке</t>
  </si>
  <si>
    <t>Салат из квашенной капусты (до 01.03 с репчатым луком, с 01.03. с луком зеленым)</t>
  </si>
  <si>
    <t>40</t>
  </si>
  <si>
    <t>Рассольник "Ленинградский" со сметаной</t>
  </si>
  <si>
    <t>96</t>
  </si>
  <si>
    <t>Рагу из птицы</t>
  </si>
  <si>
    <t>309</t>
  </si>
  <si>
    <t xml:space="preserve">Компот из свежих яблок </t>
  </si>
  <si>
    <t>418</t>
  </si>
  <si>
    <t>Всего за день:</t>
  </si>
  <si>
    <t>Омлет натуральный</t>
  </si>
  <si>
    <t>228</t>
  </si>
  <si>
    <t>Кофейный напиток с молоком</t>
  </si>
  <si>
    <t>458</t>
  </si>
  <si>
    <t>Бутерброд с маслом</t>
  </si>
  <si>
    <t>Апельсин свежий</t>
  </si>
  <si>
    <t>9.6</t>
  </si>
  <si>
    <t>Салат «Степной» из разных овощей</t>
  </si>
  <si>
    <t>29</t>
  </si>
  <si>
    <t>Борщ с капустой и картофелем, курой и со сметаной</t>
  </si>
  <si>
    <t>80</t>
  </si>
  <si>
    <t>Печень по-строгановски</t>
  </si>
  <si>
    <t>277</t>
  </si>
  <si>
    <t>Макаронные изделия отварные</t>
  </si>
  <si>
    <t>356</t>
  </si>
  <si>
    <t>Компот из кураги</t>
  </si>
  <si>
    <t>424</t>
  </si>
  <si>
    <t xml:space="preserve">Пудинг из творога со сгущенным молоком </t>
  </si>
  <si>
    <t>240</t>
  </si>
  <si>
    <t>Салат из белокочанной капусты</t>
  </si>
  <si>
    <t>34</t>
  </si>
  <si>
    <t>Суп картофельный с фасолью и птицей</t>
  </si>
  <si>
    <t>104</t>
  </si>
  <si>
    <t>Гуляш из отварного мяса</t>
  </si>
  <si>
    <t>279</t>
  </si>
  <si>
    <t>Каша гречневая рассыпчатая</t>
  </si>
  <si>
    <t>347</t>
  </si>
  <si>
    <t>Сок в ассортименте</t>
  </si>
  <si>
    <t>469</t>
  </si>
  <si>
    <t>Каша пшеничная молочная с маслом сливочным</t>
  </si>
  <si>
    <t>Огурец соленый</t>
  </si>
  <si>
    <t>385</t>
  </si>
  <si>
    <t>Щи из свежей капусты с картофелем, птицей и сметаной</t>
  </si>
  <si>
    <t>Рыба запеченная</t>
  </si>
  <si>
    <t>233</t>
  </si>
  <si>
    <t>Рис с овощами</t>
  </si>
  <si>
    <t>241</t>
  </si>
  <si>
    <t>Каша манная молочная с маслом сливочным</t>
  </si>
  <si>
    <t>Салат витаминный (1-й вариант)</t>
  </si>
  <si>
    <t>Суп картофельный с горохом, птицей и с гренками</t>
  </si>
  <si>
    <t>Биточки (особые) с соусом томатным</t>
  </si>
  <si>
    <t>289</t>
  </si>
  <si>
    <t xml:space="preserve">Печенье </t>
  </si>
  <si>
    <t>582</t>
  </si>
  <si>
    <t>Салат из квашеной капусты с яблоками</t>
  </si>
  <si>
    <t>10</t>
  </si>
  <si>
    <t>Суп картофельный с крупой и рыбой</t>
  </si>
  <si>
    <t>103</t>
  </si>
  <si>
    <t>Плов из птицы</t>
  </si>
  <si>
    <t>330</t>
  </si>
  <si>
    <t>Каша из пшена и риса жидкая молочная с маслом сливочным "Дружба"</t>
  </si>
  <si>
    <t>203</t>
  </si>
  <si>
    <t>Салат из свеклы отварной</t>
  </si>
  <si>
    <t>Суп картофельный с курой</t>
  </si>
  <si>
    <t>97</t>
  </si>
  <si>
    <t>Рагу из овощей и мяса</t>
  </si>
  <si>
    <t>322</t>
  </si>
  <si>
    <t xml:space="preserve">Запеканка из творога со сгущенным молоком </t>
  </si>
  <si>
    <t>239</t>
  </si>
  <si>
    <t>Салат из моркови</t>
  </si>
  <si>
    <t>21</t>
  </si>
  <si>
    <t>Борщ с капустой и картофелем, говядиной и со сметаной</t>
  </si>
  <si>
    <t>Котлета рыбная с соусом томатным</t>
  </si>
  <si>
    <t>Картофельное пюре</t>
  </si>
  <si>
    <t>360</t>
  </si>
  <si>
    <t>И.о. директора</t>
  </si>
  <si>
    <t>Кюлястина Е.В.</t>
  </si>
  <si>
    <t>ГБОУ СОШ № 549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</si>
</sst>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6795556505021"/>
        <bgColor indexed="65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 applyFont="0" applyFill="0" applyBorder="0"/>
  </cellStyleXfs>
  <cellXfs count="73">
    <xf numFmtId="0" fontId="1" fillId="0" borderId="0" xfId="0" applyNumberFormat="1" applyFont="1"/>
    <xf numFmtId="0" fontId="1" fillId="0" borderId="0" xfId="0" applyNumberFormat="1" applyFont="1" applyAlignment="1">
      <alignment vertical="center"/>
    </xf>
    <xf numFmtId="0" fontId="2" fillId="0" borderId="0" xfId="0" applyNumberFormat="1" applyFont="1"/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2" borderId="4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 wrapText="1"/>
    </xf>
    <xf numFmtId="0" fontId="7" fillId="0" borderId="13" xfId="0" applyNumberFormat="1" applyFont="1" applyBorder="1" applyAlignment="1">
      <alignment horizontal="center" vertical="center" wrapText="1"/>
    </xf>
    <xf numFmtId="0" fontId="8" fillId="0" borderId="13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/>
    </xf>
    <xf numFmtId="0" fontId="2" fillId="0" borderId="16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vertical="center"/>
    </xf>
    <xf numFmtId="0" fontId="1" fillId="0" borderId="4" xfId="0" applyNumberFormat="1" applyFont="1" applyBorder="1" applyAlignment="1">
      <alignment vertical="center"/>
    </xf>
    <xf numFmtId="0" fontId="2" fillId="2" borderId="4" xfId="0" applyNumberFormat="1" applyFont="1" applyFill="1" applyBorder="1" applyAlignment="1" applyProtection="1">
      <alignment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8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0" xfId="0" applyNumberFormat="1" applyFont="1" applyAlignment="1">
      <alignment horizontal="left" vertical="center"/>
    </xf>
    <xf numFmtId="0" fontId="1" fillId="0" borderId="4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/>
    </xf>
    <xf numFmtId="0" fontId="9" fillId="0" borderId="4" xfId="0" applyNumberFormat="1" applyFont="1" applyBorder="1" applyAlignment="1" applyProtection="1">
      <alignment horizontal="right" vertical="center"/>
      <protection locked="0"/>
    </xf>
    <xf numFmtId="2" fontId="1" fillId="3" borderId="4" xfId="0" applyNumberFormat="1" applyFont="1" applyFill="1" applyBorder="1" applyAlignment="1">
      <alignment vertical="center"/>
    </xf>
    <xf numFmtId="1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2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0" xfId="0" applyNumberFormat="1" applyFont="1"/>
    <xf numFmtId="0" fontId="2" fillId="0" borderId="19" xfId="0" applyNumberFormat="1" applyFont="1" applyBorder="1" applyAlignment="1">
      <alignment horizontal="center" vertical="center"/>
    </xf>
    <xf numFmtId="0" fontId="2" fillId="0" borderId="20" xfId="0" applyNumberFormat="1" applyFont="1" applyBorder="1" applyAlignment="1">
      <alignment horizontal="center" vertical="center"/>
    </xf>
    <xf numFmtId="0" fontId="1" fillId="0" borderId="20" xfId="0" applyNumberFormat="1" applyFont="1" applyBorder="1" applyAlignment="1">
      <alignment vertical="center"/>
    </xf>
    <xf numFmtId="0" fontId="2" fillId="4" borderId="21" xfId="0" applyNumberFormat="1" applyFont="1" applyFill="1" applyBorder="1" applyAlignment="1">
      <alignment horizontal="center" vertical="center"/>
    </xf>
    <xf numFmtId="0" fontId="2" fillId="4" borderId="22" xfId="0" applyNumberFormat="1" applyFont="1" applyFill="1" applyBorder="1" applyAlignment="1">
      <alignment horizontal="center" vertical="center"/>
    </xf>
    <xf numFmtId="0" fontId="2" fillId="4" borderId="22" xfId="0" applyNumberFormat="1" applyFont="1" applyFill="1" applyBorder="1" applyAlignment="1">
      <alignment vertical="center" wrapText="1"/>
    </xf>
    <xf numFmtId="1" fontId="2" fillId="4" borderId="22" xfId="0" applyNumberFormat="1" applyFont="1" applyFill="1" applyBorder="1" applyAlignment="1">
      <alignment horizontal="center" vertical="center" wrapText="1"/>
    </xf>
    <xf numFmtId="0" fontId="2" fillId="4" borderId="22" xfId="0" applyNumberFormat="1" applyFont="1" applyFill="1" applyBorder="1" applyAlignment="1">
      <alignment horizontal="center" vertical="center" wrapText="1"/>
    </xf>
    <xf numFmtId="2" fontId="2" fillId="4" borderId="22" xfId="0" applyNumberFormat="1" applyFont="1" applyFill="1" applyBorder="1" applyAlignment="1">
      <alignment horizontal="center" vertical="center" wrapText="1"/>
    </xf>
    <xf numFmtId="2" fontId="2" fillId="4" borderId="24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vertical="center"/>
    </xf>
    <xf numFmtId="0" fontId="2" fillId="0" borderId="29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1" fillId="0" borderId="31" xfId="0" applyNumberFormat="1" applyFont="1" applyBorder="1" applyAlignment="1">
      <alignment vertical="center"/>
    </xf>
    <xf numFmtId="2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22" xfId="0" applyNumberFormat="1" applyFont="1" applyFill="1" applyBorder="1" applyAlignment="1">
      <alignment horizontal="center" vertical="center" wrapText="1"/>
    </xf>
    <xf numFmtId="0" fontId="10" fillId="4" borderId="28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2" fillId="2" borderId="2" xfId="0" applyNumberFormat="1" applyFont="1" applyFill="1" applyBorder="1" applyAlignment="1" applyProtection="1">
      <alignment wrapText="1"/>
      <protection locked="0"/>
    </xf>
    <xf numFmtId="0" fontId="2" fillId="2" borderId="3" xfId="0" applyNumberFormat="1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left" vertical="center" wrapText="1"/>
      <protection locked="0"/>
    </xf>
    <xf numFmtId="0" fontId="2" fillId="2" borderId="5" xfId="0" applyNumberFormat="1" applyFont="1" applyFill="1" applyBorder="1" applyAlignment="1" applyProtection="1">
      <alignment horizontal="left" vertical="center" wrapText="1"/>
      <protection locked="0"/>
    </xf>
    <xf numFmtId="0" fontId="2" fillId="2" borderId="6" xfId="0" applyNumberFormat="1" applyFont="1" applyFill="1" applyBorder="1" applyAlignment="1" applyProtection="1">
      <alignment horizontal="left" vertical="center" wrapText="1"/>
      <protection locked="0"/>
    </xf>
    <xf numFmtId="0" fontId="2" fillId="2" borderId="7" xfId="0" applyNumberFormat="1" applyFont="1" applyFill="1" applyBorder="1" applyAlignment="1" applyProtection="1">
      <alignment horizontal="left" vertical="center" wrapText="1"/>
      <protection locked="0"/>
    </xf>
    <xf numFmtId="0" fontId="2" fillId="2" borderId="8" xfId="0" applyNumberFormat="1" applyFont="1" applyFill="1" applyBorder="1" applyAlignment="1" applyProtection="1">
      <alignment horizontal="left" vertical="center" wrapText="1"/>
      <protection locked="0"/>
    </xf>
    <xf numFmtId="0" fontId="2" fillId="2" borderId="9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0" xfId="0" applyNumberFormat="1" applyFont="1" applyFill="1" applyBorder="1" applyAlignment="1" applyProtection="1">
      <alignment horizontal="left" vertical="center" wrapText="1"/>
      <protection locked="0"/>
    </xf>
    <xf numFmtId="0" fontId="10" fillId="4" borderId="23" xfId="0" applyNumberFormat="1" applyFont="1" applyFill="1" applyBorder="1" applyAlignment="1">
      <alignment horizontal="center" vertical="center" wrapText="1"/>
    </xf>
    <xf numFmtId="0" fontId="10" fillId="4" borderId="27" xfId="0" applyNumberFormat="1" applyFont="1" applyFill="1" applyBorder="1" applyAlignment="1">
      <alignment horizontal="center" vertical="center" wrapText="1"/>
    </xf>
    <xf numFmtId="0" fontId="10" fillId="4" borderId="38" xfId="0" applyNumberFormat="1" applyFont="1" applyFill="1" applyBorder="1" applyAlignment="1">
      <alignment horizontal="center" vertical="center" wrapText="1"/>
    </xf>
    <xf numFmtId="0" fontId="10" fillId="4" borderId="32" xfId="0" applyNumberFormat="1" applyFont="1" applyFill="1" applyBorder="1" applyAlignment="1">
      <alignment horizontal="center" vertical="center" wrapText="1"/>
    </xf>
    <xf numFmtId="0" fontId="10" fillId="4" borderId="33" xfId="0" applyNumberFormat="1" applyFont="1" applyFill="1" applyBorder="1" applyAlignment="1">
      <alignment horizontal="center" vertical="center" wrapText="1"/>
    </xf>
    <xf numFmtId="0" fontId="10" fillId="4" borderId="34" xfId="0" applyNumberFormat="1" applyFont="1" applyFill="1" applyBorder="1" applyAlignment="1">
      <alignment horizontal="center" vertical="center" wrapText="1"/>
    </xf>
    <xf numFmtId="0" fontId="10" fillId="4" borderId="35" xfId="0" applyNumberFormat="1" applyFont="1" applyFill="1" applyBorder="1" applyAlignment="1">
      <alignment horizontal="center" vertical="center" wrapText="1"/>
    </xf>
    <xf numFmtId="0" fontId="10" fillId="4" borderId="36" xfId="0" applyNumberFormat="1" applyFont="1" applyFill="1" applyBorder="1" applyAlignment="1">
      <alignment horizontal="center" vertical="center" wrapText="1"/>
    </xf>
    <xf numFmtId="0" fontId="10" fillId="4" borderId="3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0"/>
  <sheetViews>
    <sheetView tabSelected="1" topLeftCell="B1" zoomScaleNormal="100" workbookViewId="0">
      <selection activeCell="M59" sqref="M59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1" bestFit="1" customWidth="1"/>
    <col min="4" max="4" width="11.5703125" style="1" customWidth="1"/>
    <col min="5" max="5" width="60.42578125" style="1" bestFit="1" customWidth="1"/>
    <col min="6" max="6" width="11.7109375" customWidth="1"/>
    <col min="7" max="7" width="11" bestFit="1" customWidth="1"/>
    <col min="8" max="8" width="7.140625" bestFit="1" customWidth="1"/>
    <col min="9" max="9" width="9.28515625" bestFit="1" customWidth="1"/>
    <col min="10" max="10" width="12.28515625" bestFit="1" customWidth="1"/>
  </cols>
  <sheetData>
    <row r="1" spans="1:13" s="2" customFormat="1" ht="15" customHeight="1" x14ac:dyDescent="0.2">
      <c r="A1" s="3" t="s">
        <v>0</v>
      </c>
      <c r="B1" s="4"/>
      <c r="C1" s="54" t="s">
        <v>161</v>
      </c>
      <c r="D1" s="55"/>
      <c r="E1" s="56"/>
      <c r="F1" s="5" t="s">
        <v>1</v>
      </c>
      <c r="G1" s="5" t="s">
        <v>2</v>
      </c>
      <c r="H1" s="57" t="s">
        <v>159</v>
      </c>
      <c r="I1" s="58"/>
      <c r="J1" s="59"/>
      <c r="K1" s="60"/>
      <c r="L1" s="5"/>
    </row>
    <row r="2" spans="1:13" s="2" customFormat="1" ht="18" customHeight="1" x14ac:dyDescent="0.25">
      <c r="A2" s="7" t="s">
        <v>3</v>
      </c>
      <c r="B2" s="4"/>
      <c r="C2" s="4"/>
      <c r="D2" s="3"/>
      <c r="E2" s="4"/>
      <c r="F2" s="5"/>
      <c r="G2" s="5" t="s">
        <v>4</v>
      </c>
      <c r="H2" s="57" t="s">
        <v>160</v>
      </c>
      <c r="I2" s="61"/>
      <c r="J2" s="62"/>
      <c r="K2" s="63"/>
      <c r="L2" s="5"/>
      <c r="M2"/>
    </row>
    <row r="3" spans="1:13" s="2" customFormat="1" ht="17.25" customHeight="1" x14ac:dyDescent="0.2">
      <c r="A3" s="8" t="s">
        <v>5</v>
      </c>
      <c r="B3" s="4"/>
      <c r="C3" s="4"/>
      <c r="D3" s="9"/>
      <c r="E3" s="10" t="s">
        <v>6</v>
      </c>
      <c r="F3" s="5"/>
      <c r="G3" s="5" t="s">
        <v>7</v>
      </c>
      <c r="H3" s="11">
        <v>9</v>
      </c>
      <c r="I3" s="11">
        <v>2</v>
      </c>
      <c r="J3" s="12">
        <v>2026</v>
      </c>
      <c r="K3" s="3"/>
      <c r="L3" s="5"/>
    </row>
    <row r="4" spans="1:13" s="2" customFormat="1" ht="12.75" x14ac:dyDescent="0.2">
      <c r="A4" s="4"/>
      <c r="B4" s="4"/>
      <c r="C4" s="4"/>
      <c r="D4" s="8"/>
      <c r="E4" s="4"/>
      <c r="F4" s="5"/>
      <c r="G4" s="5"/>
      <c r="H4" s="13" t="s">
        <v>8</v>
      </c>
      <c r="I4" s="13" t="s">
        <v>9</v>
      </c>
      <c r="J4" s="13" t="s">
        <v>10</v>
      </c>
      <c r="K4" s="4"/>
      <c r="L4" s="5"/>
    </row>
    <row r="5" spans="1:13" s="2" customFormat="1" ht="33.75" x14ac:dyDescent="0.2">
      <c r="A5" s="14" t="s">
        <v>11</v>
      </c>
      <c r="B5" s="15" t="s">
        <v>12</v>
      </c>
      <c r="C5" s="16" t="s">
        <v>13</v>
      </c>
      <c r="D5" s="16" t="s">
        <v>14</v>
      </c>
      <c r="E5" s="16" t="s">
        <v>15</v>
      </c>
      <c r="F5" s="16" t="s">
        <v>16</v>
      </c>
      <c r="G5" s="16" t="s">
        <v>17</v>
      </c>
      <c r="H5" s="16" t="s">
        <v>18</v>
      </c>
      <c r="I5" s="16" t="s">
        <v>19</v>
      </c>
      <c r="J5" s="16" t="s">
        <v>20</v>
      </c>
      <c r="K5" s="16" t="s">
        <v>21</v>
      </c>
      <c r="L5" s="17" t="s">
        <v>22</v>
      </c>
    </row>
    <row r="6" spans="1:13" x14ac:dyDescent="0.25">
      <c r="A6" s="18">
        <v>1</v>
      </c>
      <c r="B6" s="19">
        <v>1</v>
      </c>
      <c r="C6" s="20" t="s">
        <v>23</v>
      </c>
      <c r="D6" s="21" t="s">
        <v>24</v>
      </c>
      <c r="E6" s="22" t="s">
        <v>25</v>
      </c>
      <c r="F6" s="23">
        <v>155</v>
      </c>
      <c r="G6" s="24">
        <v>12.200000000000001</v>
      </c>
      <c r="H6" s="24">
        <v>15.4</v>
      </c>
      <c r="I6" s="24">
        <v>27.7</v>
      </c>
      <c r="J6" s="24">
        <v>258</v>
      </c>
      <c r="K6" s="23" t="s">
        <v>26</v>
      </c>
      <c r="L6" s="25">
        <v>41.278000000000006</v>
      </c>
    </row>
    <row r="7" spans="1:13" x14ac:dyDescent="0.25">
      <c r="A7" s="18"/>
      <c r="B7" s="19"/>
      <c r="C7" s="20"/>
      <c r="D7" s="21" t="s">
        <v>27</v>
      </c>
      <c r="E7" s="22" t="s">
        <v>28</v>
      </c>
      <c r="F7" s="23">
        <v>200</v>
      </c>
      <c r="G7" s="24">
        <v>3.4</v>
      </c>
      <c r="H7" s="24">
        <v>2.7</v>
      </c>
      <c r="I7" s="24">
        <v>12.1</v>
      </c>
      <c r="J7" s="24">
        <v>84</v>
      </c>
      <c r="K7" s="23" t="s">
        <v>29</v>
      </c>
      <c r="L7" s="25">
        <v>27.402000000000001</v>
      </c>
    </row>
    <row r="8" spans="1:13" x14ac:dyDescent="0.25">
      <c r="A8" s="18"/>
      <c r="B8" s="19"/>
      <c r="C8" s="20"/>
      <c r="D8" s="21" t="s">
        <v>30</v>
      </c>
      <c r="E8" s="22" t="s">
        <v>31</v>
      </c>
      <c r="F8" s="23">
        <v>20</v>
      </c>
      <c r="G8" s="24">
        <v>1.5</v>
      </c>
      <c r="H8" s="24">
        <v>0.57999999999999996</v>
      </c>
      <c r="I8" s="24">
        <v>10.28</v>
      </c>
      <c r="J8" s="24">
        <v>52.2</v>
      </c>
      <c r="K8" s="23" t="s">
        <v>32</v>
      </c>
      <c r="L8" s="25">
        <v>5.28</v>
      </c>
    </row>
    <row r="9" spans="1:13" x14ac:dyDescent="0.25">
      <c r="A9" s="18"/>
      <c r="B9" s="19"/>
      <c r="C9" s="20"/>
      <c r="D9" s="21" t="s">
        <v>33</v>
      </c>
      <c r="E9" s="22" t="s">
        <v>34</v>
      </c>
      <c r="F9" s="23">
        <v>100</v>
      </c>
      <c r="G9" s="24">
        <v>0.4</v>
      </c>
      <c r="H9" s="24">
        <v>0.4</v>
      </c>
      <c r="I9" s="24">
        <v>9.8000000000000007</v>
      </c>
      <c r="J9" s="24">
        <v>44.4</v>
      </c>
      <c r="K9" s="23" t="s">
        <v>35</v>
      </c>
      <c r="L9" s="25">
        <v>25</v>
      </c>
      <c r="M9" s="26"/>
    </row>
    <row r="10" spans="1:13" x14ac:dyDescent="0.25">
      <c r="A10" s="18"/>
      <c r="B10" s="19"/>
      <c r="C10" s="20"/>
      <c r="D10" s="27" t="s">
        <v>36</v>
      </c>
      <c r="E10" s="22" t="s">
        <v>37</v>
      </c>
      <c r="F10" s="23">
        <v>30</v>
      </c>
      <c r="G10" s="24">
        <v>0.03</v>
      </c>
      <c r="H10" s="24">
        <v>0</v>
      </c>
      <c r="I10" s="24">
        <v>23.82</v>
      </c>
      <c r="J10" s="24">
        <v>96.3</v>
      </c>
      <c r="K10" s="23" t="s">
        <v>38</v>
      </c>
      <c r="L10" s="25">
        <v>15.54</v>
      </c>
    </row>
    <row r="11" spans="1:13" s="28" customFormat="1" x14ac:dyDescent="0.25">
      <c r="A11" s="18"/>
      <c r="B11" s="19"/>
      <c r="C11" s="20"/>
      <c r="D11" s="29" t="s">
        <v>39</v>
      </c>
      <c r="E11" s="30"/>
      <c r="F11" s="31">
        <f>SUM(F9:F10)+155+F7+30</f>
        <v>515</v>
      </c>
      <c r="G11" s="32">
        <f>SUM(G6:G10)</f>
        <v>17.53</v>
      </c>
      <c r="H11" s="32">
        <f>SUM(H6:H10)</f>
        <v>19.079999999999998</v>
      </c>
      <c r="I11" s="32">
        <f>SUM(I6:I10)</f>
        <v>83.699999999999989</v>
      </c>
      <c r="J11" s="32">
        <f>SUM(J6:J10)</f>
        <v>534.9</v>
      </c>
      <c r="K11" s="32"/>
      <c r="L11" s="33">
        <f>SUM(L6:L10)</f>
        <v>114.5</v>
      </c>
      <c r="M11" s="34"/>
    </row>
    <row r="12" spans="1:13" ht="25.5" x14ac:dyDescent="0.25">
      <c r="A12" s="35">
        <v>1</v>
      </c>
      <c r="B12" s="36">
        <v>1</v>
      </c>
      <c r="C12" s="37" t="s">
        <v>40</v>
      </c>
      <c r="D12" s="21" t="s">
        <v>41</v>
      </c>
      <c r="E12" s="22" t="s">
        <v>42</v>
      </c>
      <c r="F12" s="23">
        <v>60</v>
      </c>
      <c r="G12" s="24">
        <v>0.48</v>
      </c>
      <c r="H12" s="24">
        <v>3.06</v>
      </c>
      <c r="I12" s="24">
        <v>1.1399999999999999</v>
      </c>
      <c r="J12" s="24">
        <v>34.200000000000003</v>
      </c>
      <c r="K12" s="23" t="s">
        <v>43</v>
      </c>
      <c r="L12" s="25">
        <v>18.432600000000001</v>
      </c>
    </row>
    <row r="13" spans="1:13" x14ac:dyDescent="0.25">
      <c r="A13" s="18"/>
      <c r="B13" s="19"/>
      <c r="C13" s="20"/>
      <c r="D13" s="21" t="s">
        <v>44</v>
      </c>
      <c r="E13" s="22" t="s">
        <v>45</v>
      </c>
      <c r="F13" s="23">
        <v>210</v>
      </c>
      <c r="G13" s="24">
        <v>4.6400000000000006</v>
      </c>
      <c r="H13" s="24">
        <v>4.4000000000000004</v>
      </c>
      <c r="I13" s="24">
        <v>15.159999999999997</v>
      </c>
      <c r="J13" s="24">
        <v>119.2</v>
      </c>
      <c r="K13" s="23" t="s">
        <v>46</v>
      </c>
      <c r="L13" s="25">
        <v>14.109648</v>
      </c>
    </row>
    <row r="14" spans="1:13" x14ac:dyDescent="0.25">
      <c r="A14" s="18"/>
      <c r="B14" s="19"/>
      <c r="C14" s="20"/>
      <c r="D14" s="21" t="s">
        <v>47</v>
      </c>
      <c r="E14" s="22" t="s">
        <v>48</v>
      </c>
      <c r="F14" s="23">
        <v>240</v>
      </c>
      <c r="G14" s="24">
        <v>13.35</v>
      </c>
      <c r="H14" s="24">
        <v>16.2</v>
      </c>
      <c r="I14" s="24">
        <v>35.4</v>
      </c>
      <c r="J14" s="24">
        <v>345</v>
      </c>
      <c r="K14" s="23" t="s">
        <v>49</v>
      </c>
      <c r="L14" s="25">
        <v>102.87775199999999</v>
      </c>
    </row>
    <row r="15" spans="1:13" x14ac:dyDescent="0.25">
      <c r="A15" s="18"/>
      <c r="B15" s="19"/>
      <c r="C15" s="20"/>
      <c r="D15" s="21" t="s">
        <v>50</v>
      </c>
      <c r="E15" s="22" t="s">
        <v>51</v>
      </c>
      <c r="F15" s="23">
        <v>200</v>
      </c>
      <c r="G15" s="24">
        <v>0.6</v>
      </c>
      <c r="H15" s="24">
        <v>0</v>
      </c>
      <c r="I15" s="24">
        <v>10.3</v>
      </c>
      <c r="J15" s="24">
        <v>44</v>
      </c>
      <c r="K15" s="23" t="s">
        <v>52</v>
      </c>
      <c r="L15" s="25">
        <v>11.86</v>
      </c>
    </row>
    <row r="16" spans="1:13" x14ac:dyDescent="0.25">
      <c r="A16" s="18"/>
      <c r="B16" s="19"/>
      <c r="C16" s="20"/>
      <c r="D16" s="21" t="s">
        <v>53</v>
      </c>
      <c r="E16" s="22" t="s">
        <v>54</v>
      </c>
      <c r="F16" s="23">
        <v>40</v>
      </c>
      <c r="G16" s="24">
        <v>2.72</v>
      </c>
      <c r="H16" s="24">
        <v>0.52</v>
      </c>
      <c r="I16" s="24">
        <v>15.92</v>
      </c>
      <c r="J16" s="24">
        <v>79.2</v>
      </c>
      <c r="K16" s="23" t="s">
        <v>55</v>
      </c>
      <c r="L16" s="25">
        <v>10</v>
      </c>
    </row>
    <row r="17" spans="1:13" x14ac:dyDescent="0.25">
      <c r="A17" s="18"/>
      <c r="B17" s="19"/>
      <c r="C17" s="20"/>
      <c r="D17" s="21" t="s">
        <v>30</v>
      </c>
      <c r="E17" s="22" t="s">
        <v>31</v>
      </c>
      <c r="F17" s="23">
        <v>55</v>
      </c>
      <c r="G17" s="24">
        <v>4.125</v>
      </c>
      <c r="H17" s="24">
        <v>1.595</v>
      </c>
      <c r="I17" s="24">
        <v>28.27</v>
      </c>
      <c r="J17" s="24">
        <v>143.55000000000001</v>
      </c>
      <c r="K17" s="23" t="s">
        <v>32</v>
      </c>
      <c r="L17" s="25">
        <v>14.520000000000001</v>
      </c>
    </row>
    <row r="18" spans="1:13" x14ac:dyDescent="0.25">
      <c r="A18" s="18"/>
      <c r="B18" s="19"/>
      <c r="C18" s="20"/>
      <c r="D18" s="29" t="s">
        <v>39</v>
      </c>
      <c r="E18" s="30"/>
      <c r="F18" s="31">
        <f>SUM(F14:F17)+F12+210</f>
        <v>805</v>
      </c>
      <c r="G18" s="32">
        <f>SUM(G12:G17)</f>
        <v>25.914999999999999</v>
      </c>
      <c r="H18" s="32">
        <f>SUM(H12:H17)</f>
        <v>25.774999999999999</v>
      </c>
      <c r="I18" s="32">
        <f>SUM(I12:I17)</f>
        <v>106.19</v>
      </c>
      <c r="J18" s="32">
        <f>SUM(J12:J17)</f>
        <v>765.15000000000009</v>
      </c>
      <c r="K18" s="32"/>
      <c r="L18" s="33">
        <f>SUM(L12:L17)</f>
        <v>171.79999999999998</v>
      </c>
      <c r="M18" s="34"/>
    </row>
    <row r="19" spans="1:13" ht="15.75" customHeight="1" x14ac:dyDescent="0.25">
      <c r="A19" s="38"/>
      <c r="B19" s="39"/>
      <c r="C19" s="52" t="s">
        <v>56</v>
      </c>
      <c r="D19" s="64"/>
      <c r="E19" s="40"/>
      <c r="F19" s="41">
        <f>F11+F18</f>
        <v>1320</v>
      </c>
      <c r="G19" s="42">
        <f>G11+G18</f>
        <v>43.445</v>
      </c>
      <c r="H19" s="42">
        <f>H11+H18</f>
        <v>44.854999999999997</v>
      </c>
      <c r="I19" s="42">
        <f>I11+I18</f>
        <v>189.89</v>
      </c>
      <c r="J19" s="43">
        <f>J11+J18</f>
        <v>1300.0500000000002</v>
      </c>
      <c r="K19" s="42"/>
      <c r="L19" s="44">
        <f>L11+L18</f>
        <v>286.29999999999995</v>
      </c>
    </row>
    <row r="20" spans="1:13" x14ac:dyDescent="0.25">
      <c r="A20" s="18">
        <v>1</v>
      </c>
      <c r="B20" s="19">
        <v>2</v>
      </c>
      <c r="C20" s="20" t="s">
        <v>23</v>
      </c>
      <c r="D20" s="21" t="s">
        <v>24</v>
      </c>
      <c r="E20" s="6" t="s">
        <v>57</v>
      </c>
      <c r="F20" s="23">
        <v>165</v>
      </c>
      <c r="G20" s="24">
        <v>12.78169014084507</v>
      </c>
      <c r="H20" s="24">
        <v>15.68661971830986</v>
      </c>
      <c r="I20" s="24">
        <v>43.806338028169023</v>
      </c>
      <c r="J20" s="24">
        <v>304.43661971830988</v>
      </c>
      <c r="K20" s="23" t="s">
        <v>58</v>
      </c>
      <c r="L20" s="25">
        <v>42.952999999999989</v>
      </c>
    </row>
    <row r="21" spans="1:13" x14ac:dyDescent="0.25">
      <c r="A21" s="18"/>
      <c r="B21" s="19"/>
      <c r="C21" s="20"/>
      <c r="D21" s="21" t="s">
        <v>27</v>
      </c>
      <c r="E21" s="6" t="s">
        <v>59</v>
      </c>
      <c r="F21" s="23">
        <v>200</v>
      </c>
      <c r="G21" s="24">
        <v>0.1</v>
      </c>
      <c r="H21" s="24">
        <v>0</v>
      </c>
      <c r="I21" s="24">
        <v>7</v>
      </c>
      <c r="J21" s="24">
        <v>29</v>
      </c>
      <c r="K21" s="23" t="s">
        <v>60</v>
      </c>
      <c r="L21" s="25">
        <v>2.847</v>
      </c>
    </row>
    <row r="22" spans="1:13" x14ac:dyDescent="0.25">
      <c r="A22" s="18"/>
      <c r="B22" s="19"/>
      <c r="C22" s="20"/>
      <c r="D22" s="21" t="s">
        <v>61</v>
      </c>
      <c r="E22" s="6" t="s">
        <v>31</v>
      </c>
      <c r="F22" s="23">
        <v>20</v>
      </c>
      <c r="G22" s="24">
        <v>1.5</v>
      </c>
      <c r="H22" s="24">
        <v>0.57999999999999996</v>
      </c>
      <c r="I22" s="24">
        <v>10.28</v>
      </c>
      <c r="J22" s="24">
        <v>52.2</v>
      </c>
      <c r="K22" s="23" t="s">
        <v>32</v>
      </c>
      <c r="L22" s="25">
        <v>5.28</v>
      </c>
    </row>
    <row r="23" spans="1:13" x14ac:dyDescent="0.25">
      <c r="A23" s="18"/>
      <c r="B23" s="19"/>
      <c r="C23" s="20"/>
      <c r="D23" s="21" t="s">
        <v>33</v>
      </c>
      <c r="E23" s="6" t="s">
        <v>62</v>
      </c>
      <c r="F23" s="23">
        <v>100</v>
      </c>
      <c r="G23" s="24">
        <v>0.8</v>
      </c>
      <c r="H23" s="24">
        <v>0.2</v>
      </c>
      <c r="I23" s="24">
        <v>7.5</v>
      </c>
      <c r="J23" s="24">
        <v>35</v>
      </c>
      <c r="K23" s="23" t="s">
        <v>63</v>
      </c>
      <c r="L23" s="25">
        <v>28</v>
      </c>
    </row>
    <row r="24" spans="1:13" ht="30" x14ac:dyDescent="0.25">
      <c r="A24" s="18"/>
      <c r="B24" s="19"/>
      <c r="C24" s="20"/>
      <c r="D24" s="27" t="s">
        <v>64</v>
      </c>
      <c r="E24" s="6" t="s">
        <v>65</v>
      </c>
      <c r="F24" s="23">
        <v>125</v>
      </c>
      <c r="G24" s="24">
        <v>3.5</v>
      </c>
      <c r="H24" s="24">
        <v>3.125</v>
      </c>
      <c r="I24" s="24">
        <v>16.25</v>
      </c>
      <c r="J24" s="24">
        <v>107.5</v>
      </c>
      <c r="K24" s="23" t="s">
        <v>66</v>
      </c>
      <c r="L24" s="25">
        <v>35.42</v>
      </c>
    </row>
    <row r="25" spans="1:13" x14ac:dyDescent="0.25">
      <c r="A25" s="45"/>
      <c r="B25" s="46"/>
      <c r="C25" s="47"/>
      <c r="D25" s="29" t="s">
        <v>39</v>
      </c>
      <c r="E25" s="30"/>
      <c r="F25" s="31">
        <f>SUM(F21:F24)+165</f>
        <v>610</v>
      </c>
      <c r="G25" s="32">
        <f>SUM(G20:G24)</f>
        <v>18.68169014084507</v>
      </c>
      <c r="H25" s="32">
        <f>SUM(H20:H24)</f>
        <v>19.591619718309857</v>
      </c>
      <c r="I25" s="32">
        <f>SUM(I20:I24)</f>
        <v>84.836338028169024</v>
      </c>
      <c r="J25" s="32">
        <f>SUM(J20:J24)</f>
        <v>528.13661971830993</v>
      </c>
      <c r="K25" s="31"/>
      <c r="L25" s="33">
        <f>SUM(L20:L24)</f>
        <v>114.49999999999999</v>
      </c>
    </row>
    <row r="26" spans="1:13" ht="25.5" x14ac:dyDescent="0.25">
      <c r="A26" s="35">
        <f>A20</f>
        <v>1</v>
      </c>
      <c r="B26" s="36">
        <f>B20</f>
        <v>2</v>
      </c>
      <c r="C26" s="37" t="s">
        <v>40</v>
      </c>
      <c r="D26" s="21" t="s">
        <v>41</v>
      </c>
      <c r="E26" s="6" t="s">
        <v>67</v>
      </c>
      <c r="F26" s="23">
        <v>60</v>
      </c>
      <c r="G26" s="24">
        <v>0.72</v>
      </c>
      <c r="H26" s="24">
        <v>6.06</v>
      </c>
      <c r="I26" s="24">
        <v>3.54</v>
      </c>
      <c r="J26" s="24">
        <v>72</v>
      </c>
      <c r="K26" s="23" t="s">
        <v>68</v>
      </c>
      <c r="L26" s="25">
        <v>15.190060000000001</v>
      </c>
    </row>
    <row r="27" spans="1:13" x14ac:dyDescent="0.25">
      <c r="A27" s="18"/>
      <c r="B27" s="19"/>
      <c r="C27" s="20"/>
      <c r="D27" s="21" t="s">
        <v>44</v>
      </c>
      <c r="E27" s="6" t="s">
        <v>69</v>
      </c>
      <c r="F27" s="23">
        <v>215</v>
      </c>
      <c r="G27" s="24">
        <v>4.26</v>
      </c>
      <c r="H27" s="24">
        <v>6.0100000000000007</v>
      </c>
      <c r="I27" s="24">
        <v>7.0699999999999994</v>
      </c>
      <c r="J27" s="24">
        <v>99.8</v>
      </c>
      <c r="K27" s="23" t="s">
        <v>70</v>
      </c>
      <c r="L27" s="25">
        <v>35.027700000000003</v>
      </c>
    </row>
    <row r="28" spans="1:13" x14ac:dyDescent="0.25">
      <c r="A28" s="18"/>
      <c r="B28" s="19"/>
      <c r="C28" s="20"/>
      <c r="D28" s="21" t="s">
        <v>47</v>
      </c>
      <c r="E28" s="6" t="s">
        <v>71</v>
      </c>
      <c r="F28" s="23">
        <v>100</v>
      </c>
      <c r="G28" s="24">
        <v>11.8</v>
      </c>
      <c r="H28" s="24">
        <v>3.4</v>
      </c>
      <c r="I28" s="24">
        <v>2.8</v>
      </c>
      <c r="J28" s="24">
        <v>92</v>
      </c>
      <c r="K28" s="23" t="s">
        <v>72</v>
      </c>
      <c r="L28" s="25">
        <v>68.273439999999979</v>
      </c>
    </row>
    <row r="29" spans="1:13" x14ac:dyDescent="0.25">
      <c r="A29" s="18"/>
      <c r="B29" s="19"/>
      <c r="C29" s="20"/>
      <c r="D29" s="21" t="s">
        <v>73</v>
      </c>
      <c r="E29" s="6" t="s">
        <v>74</v>
      </c>
      <c r="F29" s="23">
        <v>150</v>
      </c>
      <c r="G29" s="24">
        <v>2.7</v>
      </c>
      <c r="H29" s="24">
        <v>6.8</v>
      </c>
      <c r="I29" s="24">
        <v>33.1</v>
      </c>
      <c r="J29" s="24">
        <v>205</v>
      </c>
      <c r="K29" s="23" t="s">
        <v>75</v>
      </c>
      <c r="L29" s="25">
        <v>20.501799999999999</v>
      </c>
    </row>
    <row r="30" spans="1:13" x14ac:dyDescent="0.25">
      <c r="A30" s="18"/>
      <c r="B30" s="19"/>
      <c r="C30" s="20"/>
      <c r="D30" s="21" t="s">
        <v>50</v>
      </c>
      <c r="E30" s="6" t="s">
        <v>76</v>
      </c>
      <c r="F30" s="23">
        <v>200</v>
      </c>
      <c r="G30" s="24">
        <v>0.6</v>
      </c>
      <c r="H30" s="24">
        <v>7.0000000000000007E-2</v>
      </c>
      <c r="I30" s="24">
        <v>17</v>
      </c>
      <c r="J30" s="24">
        <v>71</v>
      </c>
      <c r="K30" s="23" t="s">
        <v>77</v>
      </c>
      <c r="L30" s="25">
        <v>8.2870000000000008</v>
      </c>
    </row>
    <row r="31" spans="1:13" x14ac:dyDescent="0.25">
      <c r="A31" s="18"/>
      <c r="B31" s="19"/>
      <c r="C31" s="20"/>
      <c r="D31" s="21" t="s">
        <v>53</v>
      </c>
      <c r="E31" s="6" t="s">
        <v>54</v>
      </c>
      <c r="F31" s="23">
        <v>40</v>
      </c>
      <c r="G31" s="24">
        <v>2.72</v>
      </c>
      <c r="H31" s="24">
        <v>0.52</v>
      </c>
      <c r="I31" s="24">
        <v>15.92</v>
      </c>
      <c r="J31" s="24">
        <v>79.2</v>
      </c>
      <c r="K31" s="23" t="s">
        <v>55</v>
      </c>
      <c r="L31" s="25">
        <v>10</v>
      </c>
    </row>
    <row r="32" spans="1:13" x14ac:dyDescent="0.25">
      <c r="A32" s="18"/>
      <c r="B32" s="19"/>
      <c r="C32" s="20"/>
      <c r="D32" s="21" t="s">
        <v>30</v>
      </c>
      <c r="E32" s="6" t="s">
        <v>31</v>
      </c>
      <c r="F32" s="23">
        <v>55</v>
      </c>
      <c r="G32" s="24">
        <v>4.125</v>
      </c>
      <c r="H32" s="24">
        <v>1.595</v>
      </c>
      <c r="I32" s="24">
        <v>28.27</v>
      </c>
      <c r="J32" s="24">
        <v>143.55000000000001</v>
      </c>
      <c r="K32" s="23" t="s">
        <v>32</v>
      </c>
      <c r="L32" s="25">
        <v>14.520000000000001</v>
      </c>
    </row>
    <row r="33" spans="1:13" ht="15.75" customHeight="1" x14ac:dyDescent="0.25">
      <c r="A33" s="18"/>
      <c r="B33" s="19"/>
      <c r="C33" s="20"/>
      <c r="D33" s="29" t="s">
        <v>39</v>
      </c>
      <c r="E33" s="30"/>
      <c r="F33" s="31">
        <f>SUM(F28:F32)+F26+215</f>
        <v>820</v>
      </c>
      <c r="G33" s="32">
        <f>SUM(G26:G32)</f>
        <v>26.925000000000001</v>
      </c>
      <c r="H33" s="32">
        <f>SUM(H26:H32)</f>
        <v>24.454999999999998</v>
      </c>
      <c r="I33" s="32">
        <f>SUM(I26:I32)</f>
        <v>107.7</v>
      </c>
      <c r="J33" s="32">
        <f>SUM(J26:J32)</f>
        <v>762.55</v>
      </c>
      <c r="K33" s="32"/>
      <c r="L33" s="33">
        <f>SUM(L26:L32)</f>
        <v>171.8</v>
      </c>
    </row>
    <row r="34" spans="1:13" ht="15.75" customHeight="1" x14ac:dyDescent="0.25">
      <c r="A34" s="38">
        <v>1</v>
      </c>
      <c r="B34" s="39">
        <f>B20</f>
        <v>2</v>
      </c>
      <c r="C34" s="52" t="s">
        <v>56</v>
      </c>
      <c r="D34" s="65"/>
      <c r="E34" s="40"/>
      <c r="F34" s="41">
        <f>F25+F33</f>
        <v>1430</v>
      </c>
      <c r="G34" s="43">
        <f>G25+G33</f>
        <v>45.606690140845075</v>
      </c>
      <c r="H34" s="43">
        <f>H25+H33</f>
        <v>44.046619718309856</v>
      </c>
      <c r="I34" s="43">
        <f>I25+I33</f>
        <v>192.53633802816904</v>
      </c>
      <c r="J34" s="43">
        <f>J25+J33</f>
        <v>1290.6866197183099</v>
      </c>
      <c r="K34" s="42"/>
      <c r="L34" s="44">
        <f>L25+L33</f>
        <v>286.3</v>
      </c>
    </row>
    <row r="35" spans="1:13" x14ac:dyDescent="0.25">
      <c r="A35" s="18">
        <v>1</v>
      </c>
      <c r="B35" s="19">
        <v>3</v>
      </c>
      <c r="C35" s="20" t="s">
        <v>23</v>
      </c>
      <c r="D35" s="21" t="s">
        <v>24</v>
      </c>
      <c r="E35" s="22" t="s">
        <v>78</v>
      </c>
      <c r="F35" s="23">
        <v>155</v>
      </c>
      <c r="G35" s="24">
        <v>9.1</v>
      </c>
      <c r="H35" s="24">
        <v>9.44</v>
      </c>
      <c r="I35" s="24">
        <v>40</v>
      </c>
      <c r="J35" s="24">
        <v>231</v>
      </c>
      <c r="K35" s="23" t="s">
        <v>26</v>
      </c>
      <c r="L35" s="25">
        <v>35.86699999999999</v>
      </c>
    </row>
    <row r="36" spans="1:13" x14ac:dyDescent="0.25">
      <c r="A36" s="18"/>
      <c r="B36" s="19"/>
      <c r="C36" s="20"/>
      <c r="D36" s="21" t="s">
        <v>27</v>
      </c>
      <c r="E36" s="22" t="s">
        <v>79</v>
      </c>
      <c r="F36" s="23">
        <v>200</v>
      </c>
      <c r="G36" s="24">
        <v>0.2</v>
      </c>
      <c r="H36" s="24">
        <v>0</v>
      </c>
      <c r="I36" s="24">
        <v>7.2</v>
      </c>
      <c r="J36" s="24">
        <v>30</v>
      </c>
      <c r="K36" s="23" t="s">
        <v>80</v>
      </c>
      <c r="L36" s="25">
        <v>3.1230000000000002</v>
      </c>
    </row>
    <row r="37" spans="1:13" x14ac:dyDescent="0.25">
      <c r="A37" s="18"/>
      <c r="B37" s="19"/>
      <c r="C37" s="20"/>
      <c r="D37" s="21" t="s">
        <v>61</v>
      </c>
      <c r="E37" s="22" t="s">
        <v>81</v>
      </c>
      <c r="F37" s="23">
        <v>30</v>
      </c>
      <c r="G37" s="24">
        <v>3.8</v>
      </c>
      <c r="H37" s="24">
        <v>3.5300000000000002</v>
      </c>
      <c r="I37" s="24">
        <v>10.28</v>
      </c>
      <c r="J37" s="24">
        <v>88.2</v>
      </c>
      <c r="K37" s="23" t="s">
        <v>82</v>
      </c>
      <c r="L37" s="25">
        <v>14.76</v>
      </c>
    </row>
    <row r="38" spans="1:13" x14ac:dyDescent="0.25">
      <c r="A38" s="18"/>
      <c r="B38" s="19"/>
      <c r="C38" s="20"/>
      <c r="D38" s="21" t="s">
        <v>33</v>
      </c>
      <c r="E38" s="22" t="s">
        <v>34</v>
      </c>
      <c r="F38" s="23">
        <v>100</v>
      </c>
      <c r="G38" s="24">
        <v>0.4</v>
      </c>
      <c r="H38" s="24">
        <v>0.4</v>
      </c>
      <c r="I38" s="24">
        <v>9.8000000000000007</v>
      </c>
      <c r="J38" s="24">
        <v>44.4</v>
      </c>
      <c r="K38" s="23" t="s">
        <v>35</v>
      </c>
      <c r="L38" s="25">
        <v>25</v>
      </c>
    </row>
    <row r="39" spans="1:13" ht="30.75" customHeight="1" x14ac:dyDescent="0.25">
      <c r="A39" s="18"/>
      <c r="B39" s="19"/>
      <c r="C39" s="20"/>
      <c r="D39" s="27" t="s">
        <v>83</v>
      </c>
      <c r="E39" s="22" t="s">
        <v>84</v>
      </c>
      <c r="F39" s="23">
        <v>200</v>
      </c>
      <c r="G39" s="24">
        <v>5.8</v>
      </c>
      <c r="H39" s="24">
        <v>6.4</v>
      </c>
      <c r="I39" s="24">
        <v>9.4</v>
      </c>
      <c r="J39" s="24">
        <v>120</v>
      </c>
      <c r="K39" s="23" t="s">
        <v>38</v>
      </c>
      <c r="L39" s="25">
        <v>35.75</v>
      </c>
      <c r="M39" s="34"/>
    </row>
    <row r="40" spans="1:13" x14ac:dyDescent="0.25">
      <c r="A40" s="45"/>
      <c r="B40" s="46"/>
      <c r="C40" s="47"/>
      <c r="D40" s="29" t="s">
        <v>39</v>
      </c>
      <c r="E40" s="30"/>
      <c r="F40" s="31">
        <f>SUM(F38:F39)+155+30+F36</f>
        <v>685</v>
      </c>
      <c r="G40" s="32">
        <f>SUM(G35:G39)</f>
        <v>19.299999999999997</v>
      </c>
      <c r="H40" s="32">
        <f>SUM(H35:H39)</f>
        <v>19.77</v>
      </c>
      <c r="I40" s="32">
        <f>SUM(I35:I39)</f>
        <v>76.680000000000007</v>
      </c>
      <c r="J40" s="32">
        <f>SUM(J35:J39)</f>
        <v>513.59999999999991</v>
      </c>
      <c r="K40" s="30"/>
      <c r="L40" s="33">
        <f>SUM(L35:L39)</f>
        <v>114.49999999999999</v>
      </c>
    </row>
    <row r="41" spans="1:13" ht="25.5" x14ac:dyDescent="0.25">
      <c r="A41" s="35">
        <f>A35</f>
        <v>1</v>
      </c>
      <c r="B41" s="36">
        <f>B35</f>
        <v>3</v>
      </c>
      <c r="C41" s="37" t="s">
        <v>40</v>
      </c>
      <c r="D41" s="21" t="s">
        <v>41</v>
      </c>
      <c r="E41" s="22" t="s">
        <v>85</v>
      </c>
      <c r="F41" s="23">
        <v>60</v>
      </c>
      <c r="G41" s="24">
        <v>0.96</v>
      </c>
      <c r="H41" s="24">
        <v>3.06</v>
      </c>
      <c r="I41" s="24">
        <v>4.8600000000000003</v>
      </c>
      <c r="J41" s="24">
        <v>51</v>
      </c>
      <c r="K41" s="23" t="s">
        <v>86</v>
      </c>
      <c r="L41" s="25">
        <v>22.1434</v>
      </c>
    </row>
    <row r="42" spans="1:13" x14ac:dyDescent="0.25">
      <c r="A42" s="18"/>
      <c r="B42" s="19"/>
      <c r="C42" s="20"/>
      <c r="D42" s="21" t="s">
        <v>44</v>
      </c>
      <c r="E42" s="22" t="s">
        <v>87</v>
      </c>
      <c r="F42" s="23">
        <v>205</v>
      </c>
      <c r="G42" s="24">
        <v>1.8600000000000003</v>
      </c>
      <c r="H42" s="24">
        <v>3.85</v>
      </c>
      <c r="I42" s="24">
        <v>12.47</v>
      </c>
      <c r="J42" s="24">
        <v>92.6</v>
      </c>
      <c r="K42" s="23" t="s">
        <v>88</v>
      </c>
      <c r="L42" s="25">
        <v>14.072340000000001</v>
      </c>
    </row>
    <row r="43" spans="1:13" x14ac:dyDescent="0.25">
      <c r="A43" s="18"/>
      <c r="B43" s="19"/>
      <c r="C43" s="20"/>
      <c r="D43" s="21" t="s">
        <v>47</v>
      </c>
      <c r="E43" s="22" t="s">
        <v>89</v>
      </c>
      <c r="F43" s="23">
        <v>240</v>
      </c>
      <c r="G43" s="24">
        <v>15.522857142857143</v>
      </c>
      <c r="H43" s="24">
        <v>16.44857142857143</v>
      </c>
      <c r="I43" s="24">
        <v>25.534285714285716</v>
      </c>
      <c r="J43" s="24">
        <v>313.8857142857143</v>
      </c>
      <c r="K43" s="23" t="s">
        <v>90</v>
      </c>
      <c r="L43" s="25">
        <v>93.652259999999984</v>
      </c>
    </row>
    <row r="44" spans="1:13" x14ac:dyDescent="0.25">
      <c r="A44" s="18"/>
      <c r="B44" s="19"/>
      <c r="C44" s="20"/>
      <c r="D44" s="21" t="s">
        <v>50</v>
      </c>
      <c r="E44" s="22" t="s">
        <v>91</v>
      </c>
      <c r="F44" s="23">
        <v>200</v>
      </c>
      <c r="G44" s="24">
        <v>0.15</v>
      </c>
      <c r="H44" s="24">
        <v>0.14000000000000001</v>
      </c>
      <c r="I44" s="24">
        <v>19.899999999999999</v>
      </c>
      <c r="J44" s="24">
        <v>82</v>
      </c>
      <c r="K44" s="23" t="s">
        <v>92</v>
      </c>
      <c r="L44" s="25">
        <v>17.411999999999999</v>
      </c>
    </row>
    <row r="45" spans="1:13" x14ac:dyDescent="0.25">
      <c r="A45" s="18"/>
      <c r="B45" s="19"/>
      <c r="C45" s="20"/>
      <c r="D45" s="21" t="s">
        <v>53</v>
      </c>
      <c r="E45" s="22" t="s">
        <v>54</v>
      </c>
      <c r="F45" s="23">
        <v>40</v>
      </c>
      <c r="G45" s="24">
        <v>2.72</v>
      </c>
      <c r="H45" s="24">
        <v>0.52</v>
      </c>
      <c r="I45" s="24">
        <v>15.92</v>
      </c>
      <c r="J45" s="24">
        <v>79.2</v>
      </c>
      <c r="K45" s="23" t="s">
        <v>55</v>
      </c>
      <c r="L45" s="25">
        <v>10</v>
      </c>
    </row>
    <row r="46" spans="1:13" x14ac:dyDescent="0.25">
      <c r="A46" s="18"/>
      <c r="B46" s="19"/>
      <c r="C46" s="20"/>
      <c r="D46" s="21" t="s">
        <v>30</v>
      </c>
      <c r="E46" s="22" t="s">
        <v>31</v>
      </c>
      <c r="F46" s="23">
        <v>55</v>
      </c>
      <c r="G46" s="24">
        <v>4.125</v>
      </c>
      <c r="H46" s="24">
        <v>1.595</v>
      </c>
      <c r="I46" s="24">
        <v>28.27</v>
      </c>
      <c r="J46" s="24">
        <v>143.55000000000001</v>
      </c>
      <c r="K46" s="23" t="s">
        <v>32</v>
      </c>
      <c r="L46" s="25">
        <v>14.520000000000001</v>
      </c>
    </row>
    <row r="47" spans="1:13" ht="15.75" customHeight="1" x14ac:dyDescent="0.25">
      <c r="A47" s="18"/>
      <c r="B47" s="19"/>
      <c r="C47" s="20"/>
      <c r="D47" s="29" t="s">
        <v>39</v>
      </c>
      <c r="E47" s="30"/>
      <c r="F47" s="31">
        <f>SUM(F43:F46)+F41+205</f>
        <v>800</v>
      </c>
      <c r="G47" s="32">
        <f>SUM(G41:G46)</f>
        <v>25.337857142857139</v>
      </c>
      <c r="H47" s="32">
        <f>SUM(H41:H46)</f>
        <v>25.613571428571429</v>
      </c>
      <c r="I47" s="32">
        <f>SUM(I41:I46)</f>
        <v>106.9542857142857</v>
      </c>
      <c r="J47" s="32">
        <f>SUM(J41:J46)</f>
        <v>762.23571428571427</v>
      </c>
      <c r="K47" s="30"/>
      <c r="L47" s="33">
        <f>SUM(L41:L46)</f>
        <v>171.8</v>
      </c>
    </row>
    <row r="48" spans="1:13" x14ac:dyDescent="0.25">
      <c r="A48" s="38">
        <f>A35</f>
        <v>1</v>
      </c>
      <c r="B48" s="39">
        <f>B35</f>
        <v>3</v>
      </c>
      <c r="C48" s="52" t="s">
        <v>56</v>
      </c>
      <c r="D48" s="53"/>
      <c r="E48" s="40" t="s">
        <v>93</v>
      </c>
      <c r="F48" s="41">
        <f>F47+F40</f>
        <v>1485</v>
      </c>
      <c r="G48" s="43">
        <f>G47+G40</f>
        <v>44.637857142857136</v>
      </c>
      <c r="H48" s="43">
        <f>H47+H40</f>
        <v>45.383571428571429</v>
      </c>
      <c r="I48" s="43">
        <f>I47+I40</f>
        <v>183.63428571428571</v>
      </c>
      <c r="J48" s="43">
        <f>J47+J40</f>
        <v>1275.8357142857142</v>
      </c>
      <c r="K48" s="42"/>
      <c r="L48" s="44">
        <f>L40+L47</f>
        <v>286.3</v>
      </c>
    </row>
    <row r="49" spans="1:12" x14ac:dyDescent="0.25">
      <c r="A49" s="48">
        <v>1</v>
      </c>
      <c r="B49" s="49">
        <v>4</v>
      </c>
      <c r="C49" s="50" t="s">
        <v>23</v>
      </c>
      <c r="D49" s="21" t="s">
        <v>24</v>
      </c>
      <c r="E49" s="22" t="s">
        <v>94</v>
      </c>
      <c r="F49" s="23">
        <v>150</v>
      </c>
      <c r="G49" s="24">
        <v>11.120689655172415</v>
      </c>
      <c r="H49" s="24">
        <v>10.5</v>
      </c>
      <c r="I49" s="24">
        <v>26.327586206896552</v>
      </c>
      <c r="J49" s="24">
        <v>234.31034482758622</v>
      </c>
      <c r="K49" s="23" t="s">
        <v>95</v>
      </c>
      <c r="L49" s="25">
        <v>32.968000000000011</v>
      </c>
    </row>
    <row r="50" spans="1:12" x14ac:dyDescent="0.25">
      <c r="A50" s="18"/>
      <c r="B50" s="19"/>
      <c r="C50" s="20"/>
      <c r="D50" s="21" t="s">
        <v>27</v>
      </c>
      <c r="E50" s="22" t="s">
        <v>96</v>
      </c>
      <c r="F50" s="23">
        <v>200</v>
      </c>
      <c r="G50" s="24">
        <v>3.8</v>
      </c>
      <c r="H50" s="24">
        <v>2.9</v>
      </c>
      <c r="I50" s="24">
        <v>11.9</v>
      </c>
      <c r="J50" s="24">
        <v>89</v>
      </c>
      <c r="K50" s="23" t="s">
        <v>97</v>
      </c>
      <c r="L50" s="25">
        <v>19.852</v>
      </c>
    </row>
    <row r="51" spans="1:12" x14ac:dyDescent="0.25">
      <c r="A51" s="18"/>
      <c r="B51" s="19"/>
      <c r="C51" s="20"/>
      <c r="D51" s="21" t="s">
        <v>30</v>
      </c>
      <c r="E51" s="22" t="s">
        <v>98</v>
      </c>
      <c r="F51" s="23">
        <v>25</v>
      </c>
      <c r="G51" s="24">
        <v>1.55</v>
      </c>
      <c r="H51" s="24">
        <v>4.7300000000000004</v>
      </c>
      <c r="I51" s="24">
        <v>10.33</v>
      </c>
      <c r="J51" s="24">
        <v>89.7</v>
      </c>
      <c r="K51" s="23">
        <v>1</v>
      </c>
      <c r="L51" s="25">
        <v>15.64</v>
      </c>
    </row>
    <row r="52" spans="1:12" x14ac:dyDescent="0.25">
      <c r="A52" s="18"/>
      <c r="B52" s="19"/>
      <c r="C52" s="20"/>
      <c r="D52" s="21" t="s">
        <v>33</v>
      </c>
      <c r="E52" s="22" t="s">
        <v>99</v>
      </c>
      <c r="F52" s="23">
        <v>100</v>
      </c>
      <c r="G52" s="24">
        <v>0.9</v>
      </c>
      <c r="H52" s="24">
        <v>0.2</v>
      </c>
      <c r="I52" s="24">
        <v>8.1</v>
      </c>
      <c r="J52" s="24">
        <v>37.799999999999997</v>
      </c>
      <c r="K52" s="23" t="s">
        <v>100</v>
      </c>
      <c r="L52" s="25">
        <v>30.5</v>
      </c>
    </row>
    <row r="53" spans="1:12" x14ac:dyDescent="0.25">
      <c r="A53" s="18"/>
      <c r="B53" s="19"/>
      <c r="C53" s="20"/>
      <c r="D53" s="27" t="s">
        <v>36</v>
      </c>
      <c r="E53" s="22" t="s">
        <v>37</v>
      </c>
      <c r="F53" s="23">
        <v>30</v>
      </c>
      <c r="G53" s="24">
        <v>0.03</v>
      </c>
      <c r="H53" s="24">
        <v>0</v>
      </c>
      <c r="I53" s="24">
        <v>23.82</v>
      </c>
      <c r="J53" s="24">
        <v>96.3</v>
      </c>
      <c r="K53" s="23" t="s">
        <v>38</v>
      </c>
      <c r="L53" s="25">
        <v>15.54</v>
      </c>
    </row>
    <row r="54" spans="1:12" x14ac:dyDescent="0.25">
      <c r="A54" s="45"/>
      <c r="B54" s="46"/>
      <c r="C54" s="47"/>
      <c r="D54" s="29" t="s">
        <v>39</v>
      </c>
      <c r="E54" s="30"/>
      <c r="F54" s="31">
        <f>SUM(F52:F53)+F50+F49+25</f>
        <v>505</v>
      </c>
      <c r="G54" s="32">
        <f>SUM(G49:G53)</f>
        <v>17.400689655172414</v>
      </c>
      <c r="H54" s="32">
        <f>SUM(H49:H53)</f>
        <v>18.330000000000002</v>
      </c>
      <c r="I54" s="32">
        <f>SUM(I49:I53)</f>
        <v>80.477586206896547</v>
      </c>
      <c r="J54" s="32">
        <f>SUM(J49:J53)</f>
        <v>547.11034482758623</v>
      </c>
      <c r="K54" s="30"/>
      <c r="L54" s="33">
        <f>SUM(L49:L53)</f>
        <v>114.5</v>
      </c>
    </row>
    <row r="55" spans="1:12" x14ac:dyDescent="0.25">
      <c r="A55" s="35">
        <f>A49</f>
        <v>1</v>
      </c>
      <c r="B55" s="36">
        <f>B49</f>
        <v>4</v>
      </c>
      <c r="C55" s="37" t="s">
        <v>40</v>
      </c>
      <c r="D55" s="21" t="s">
        <v>41</v>
      </c>
      <c r="E55" s="22" t="s">
        <v>101</v>
      </c>
      <c r="F55" s="23">
        <v>60</v>
      </c>
      <c r="G55" s="24">
        <v>0.9</v>
      </c>
      <c r="H55" s="24">
        <v>6.12</v>
      </c>
      <c r="I55" s="24">
        <v>4.5599999999999996</v>
      </c>
      <c r="J55" s="24">
        <v>76.8</v>
      </c>
      <c r="K55" s="23" t="s">
        <v>102</v>
      </c>
      <c r="L55" s="25">
        <v>18.25732</v>
      </c>
    </row>
    <row r="56" spans="1:12" x14ac:dyDescent="0.25">
      <c r="A56" s="18"/>
      <c r="B56" s="19"/>
      <c r="C56" s="20"/>
      <c r="D56" s="21" t="s">
        <v>44</v>
      </c>
      <c r="E56" s="22" t="s">
        <v>103</v>
      </c>
      <c r="F56" s="23">
        <v>215</v>
      </c>
      <c r="G56" s="24">
        <v>3.94</v>
      </c>
      <c r="H56" s="24">
        <v>6.09</v>
      </c>
      <c r="I56" s="24">
        <v>9.7099999999999991</v>
      </c>
      <c r="J56" s="24">
        <v>109.4</v>
      </c>
      <c r="K56" s="23" t="s">
        <v>104</v>
      </c>
      <c r="L56" s="25">
        <v>30.166740000000001</v>
      </c>
    </row>
    <row r="57" spans="1:12" x14ac:dyDescent="0.25">
      <c r="A57" s="18"/>
      <c r="B57" s="19"/>
      <c r="C57" s="20"/>
      <c r="D57" s="21" t="s">
        <v>47</v>
      </c>
      <c r="E57" s="22" t="s">
        <v>105</v>
      </c>
      <c r="F57" s="23">
        <v>100</v>
      </c>
      <c r="G57" s="24">
        <v>8.89</v>
      </c>
      <c r="H57" s="24">
        <v>6.12</v>
      </c>
      <c r="I57" s="24">
        <v>6.8333250000000003</v>
      </c>
      <c r="J57" s="24">
        <v>124.33332499999999</v>
      </c>
      <c r="K57" s="23" t="s">
        <v>106</v>
      </c>
      <c r="L57" s="25">
        <v>64.028359999999992</v>
      </c>
    </row>
    <row r="58" spans="1:12" x14ac:dyDescent="0.25">
      <c r="A58" s="18"/>
      <c r="B58" s="19"/>
      <c r="C58" s="20"/>
      <c r="D58" s="21" t="s">
        <v>73</v>
      </c>
      <c r="E58" s="22" t="s">
        <v>107</v>
      </c>
      <c r="F58" s="23">
        <v>150</v>
      </c>
      <c r="G58" s="24">
        <v>5.3</v>
      </c>
      <c r="H58" s="24">
        <v>4.2</v>
      </c>
      <c r="I58" s="24">
        <v>25</v>
      </c>
      <c r="J58" s="24">
        <v>190</v>
      </c>
      <c r="K58" s="23" t="s">
        <v>108</v>
      </c>
      <c r="L58" s="25">
        <v>17.55058</v>
      </c>
    </row>
    <row r="59" spans="1:12" x14ac:dyDescent="0.25">
      <c r="A59" s="18"/>
      <c r="B59" s="19"/>
      <c r="C59" s="20"/>
      <c r="D59" s="21" t="s">
        <v>50</v>
      </c>
      <c r="E59" s="22" t="s">
        <v>109</v>
      </c>
      <c r="F59" s="23">
        <v>200</v>
      </c>
      <c r="G59" s="24">
        <v>1</v>
      </c>
      <c r="H59" s="24">
        <v>0.06</v>
      </c>
      <c r="I59" s="24">
        <v>17.2</v>
      </c>
      <c r="J59" s="24">
        <v>73</v>
      </c>
      <c r="K59" s="23" t="s">
        <v>110</v>
      </c>
      <c r="L59" s="25">
        <v>17.277000000000001</v>
      </c>
    </row>
    <row r="60" spans="1:12" x14ac:dyDescent="0.25">
      <c r="A60" s="18"/>
      <c r="B60" s="19"/>
      <c r="C60" s="20"/>
      <c r="D60" s="21" t="s">
        <v>30</v>
      </c>
      <c r="E60" s="22" t="s">
        <v>54</v>
      </c>
      <c r="F60" s="23">
        <v>40</v>
      </c>
      <c r="G60" s="24">
        <v>2.72</v>
      </c>
      <c r="H60" s="24">
        <v>0.52</v>
      </c>
      <c r="I60" s="24">
        <v>15.92</v>
      </c>
      <c r="J60" s="24">
        <v>79.2</v>
      </c>
      <c r="K60" s="23" t="s">
        <v>55</v>
      </c>
      <c r="L60" s="25">
        <v>10</v>
      </c>
    </row>
    <row r="61" spans="1:12" x14ac:dyDescent="0.25">
      <c r="A61" s="18"/>
      <c r="B61" s="19"/>
      <c r="C61" s="20"/>
      <c r="D61" s="21" t="s">
        <v>53</v>
      </c>
      <c r="E61" s="22" t="s">
        <v>31</v>
      </c>
      <c r="F61" s="23">
        <v>55</v>
      </c>
      <c r="G61" s="24">
        <v>4.125</v>
      </c>
      <c r="H61" s="24">
        <v>1.595</v>
      </c>
      <c r="I61" s="24">
        <v>28.27</v>
      </c>
      <c r="J61" s="24">
        <v>143.55000000000001</v>
      </c>
      <c r="K61" s="23" t="s">
        <v>32</v>
      </c>
      <c r="L61" s="25">
        <v>14.520000000000001</v>
      </c>
    </row>
    <row r="62" spans="1:12" x14ac:dyDescent="0.25">
      <c r="A62" s="18"/>
      <c r="B62" s="19"/>
      <c r="C62" s="20"/>
      <c r="D62" s="29" t="s">
        <v>39</v>
      </c>
      <c r="E62" s="30"/>
      <c r="F62" s="31">
        <f>SUM(F57:F61)+F55+215</f>
        <v>820</v>
      </c>
      <c r="G62" s="32">
        <f>SUM(G55:G61)</f>
        <v>26.875</v>
      </c>
      <c r="H62" s="32">
        <f>SUM(H55:H61)</f>
        <v>24.704999999999998</v>
      </c>
      <c r="I62" s="32">
        <f>SUM(I55:I61)</f>
        <v>107.493325</v>
      </c>
      <c r="J62" s="32">
        <f>SUM(J55:J61)</f>
        <v>796.2833250000001</v>
      </c>
      <c r="K62" s="30"/>
      <c r="L62" s="33">
        <f>SUM(L55:L61)</f>
        <v>171.79999999999998</v>
      </c>
    </row>
    <row r="63" spans="1:12" ht="15.75" customHeight="1" x14ac:dyDescent="0.25">
      <c r="A63" s="38">
        <f>A49</f>
        <v>1</v>
      </c>
      <c r="B63" s="39">
        <f>B49</f>
        <v>4</v>
      </c>
      <c r="C63" s="52" t="s">
        <v>56</v>
      </c>
      <c r="D63" s="67"/>
      <c r="E63" s="40"/>
      <c r="F63" s="42">
        <f>F54+F62</f>
        <v>1325</v>
      </c>
      <c r="G63" s="43">
        <f>G54+G62</f>
        <v>44.275689655172414</v>
      </c>
      <c r="H63" s="43">
        <f>H54+H62</f>
        <v>43.034999999999997</v>
      </c>
      <c r="I63" s="43">
        <f>I54+I62</f>
        <v>187.97091120689655</v>
      </c>
      <c r="J63" s="43">
        <f>J54+J62</f>
        <v>1343.3936698275863</v>
      </c>
      <c r="K63" s="42"/>
      <c r="L63" s="43">
        <f>L54+L62</f>
        <v>286.29999999999995</v>
      </c>
    </row>
    <row r="64" spans="1:12" x14ac:dyDescent="0.25">
      <c r="A64" s="48">
        <v>1</v>
      </c>
      <c r="B64" s="49">
        <v>5</v>
      </c>
      <c r="C64" s="50" t="s">
        <v>23</v>
      </c>
      <c r="D64" s="21" t="s">
        <v>24</v>
      </c>
      <c r="E64" s="22" t="s">
        <v>111</v>
      </c>
      <c r="F64" s="23">
        <v>160</v>
      </c>
      <c r="G64" s="24">
        <v>13.577142857142858</v>
      </c>
      <c r="H64" s="24">
        <v>14.457142857142857</v>
      </c>
      <c r="I64" s="24">
        <v>41.014285714285712</v>
      </c>
      <c r="J64" s="24">
        <v>341.27142857142854</v>
      </c>
      <c r="K64" s="23" t="s">
        <v>112</v>
      </c>
      <c r="L64" s="51">
        <v>45.952999999999989</v>
      </c>
    </row>
    <row r="65" spans="1:12" x14ac:dyDescent="0.25">
      <c r="A65" s="18"/>
      <c r="B65" s="19"/>
      <c r="C65" s="20"/>
      <c r="D65" s="21" t="s">
        <v>27</v>
      </c>
      <c r="E65" s="22" t="s">
        <v>59</v>
      </c>
      <c r="F65" s="23">
        <v>200</v>
      </c>
      <c r="G65" s="24">
        <v>0.1</v>
      </c>
      <c r="H65" s="24">
        <v>0</v>
      </c>
      <c r="I65" s="24">
        <v>7</v>
      </c>
      <c r="J65" s="24">
        <v>29</v>
      </c>
      <c r="K65" s="23" t="s">
        <v>60</v>
      </c>
      <c r="L65" s="25">
        <v>2.847</v>
      </c>
    </row>
    <row r="66" spans="1:12" x14ac:dyDescent="0.25">
      <c r="A66" s="18"/>
      <c r="B66" s="19"/>
      <c r="C66" s="20"/>
      <c r="D66" s="21" t="s">
        <v>61</v>
      </c>
      <c r="E66" s="22" t="s">
        <v>31</v>
      </c>
      <c r="F66" s="23">
        <v>20</v>
      </c>
      <c r="G66" s="24">
        <v>1.5</v>
      </c>
      <c r="H66" s="24">
        <v>0.57999999999999996</v>
      </c>
      <c r="I66" s="24">
        <v>10.28</v>
      </c>
      <c r="J66" s="24">
        <v>52.2</v>
      </c>
      <c r="K66" s="23" t="s">
        <v>32</v>
      </c>
      <c r="L66" s="25">
        <v>5.28</v>
      </c>
    </row>
    <row r="67" spans="1:12" x14ac:dyDescent="0.25">
      <c r="A67" s="18"/>
      <c r="B67" s="19"/>
      <c r="C67" s="20"/>
      <c r="D67" s="21" t="s">
        <v>33</v>
      </c>
      <c r="E67" s="22" t="s">
        <v>34</v>
      </c>
      <c r="F67" s="23">
        <v>100</v>
      </c>
      <c r="G67" s="24">
        <v>0.4</v>
      </c>
      <c r="H67" s="24">
        <v>0.4</v>
      </c>
      <c r="I67" s="24">
        <v>9.8000000000000007</v>
      </c>
      <c r="J67" s="24">
        <v>44.4</v>
      </c>
      <c r="K67" s="23" t="s">
        <v>35</v>
      </c>
      <c r="L67" s="25">
        <v>25</v>
      </c>
    </row>
    <row r="68" spans="1:12" ht="30" x14ac:dyDescent="0.25">
      <c r="A68" s="18"/>
      <c r="B68" s="19"/>
      <c r="C68" s="20"/>
      <c r="D68" s="27" t="s">
        <v>64</v>
      </c>
      <c r="E68" s="22" t="s">
        <v>65</v>
      </c>
      <c r="F68" s="23">
        <v>125</v>
      </c>
      <c r="G68" s="24">
        <v>3.5</v>
      </c>
      <c r="H68" s="24">
        <v>3.125</v>
      </c>
      <c r="I68" s="24">
        <v>16.25</v>
      </c>
      <c r="J68" s="24">
        <v>107.5</v>
      </c>
      <c r="K68" s="23" t="s">
        <v>66</v>
      </c>
      <c r="L68" s="25">
        <v>35.42</v>
      </c>
    </row>
    <row r="69" spans="1:12" x14ac:dyDescent="0.25">
      <c r="A69" s="45"/>
      <c r="B69" s="46"/>
      <c r="C69" s="47"/>
      <c r="D69" s="29" t="s">
        <v>39</v>
      </c>
      <c r="E69" s="30"/>
      <c r="F69" s="31">
        <f>SUM(F65:F68)+160</f>
        <v>605</v>
      </c>
      <c r="G69" s="32">
        <f>SUM(G64:G68)</f>
        <v>19.07714285714286</v>
      </c>
      <c r="H69" s="32">
        <f>SUM(H64:H68)</f>
        <v>18.562142857142859</v>
      </c>
      <c r="I69" s="32">
        <f>SUM(I64:I68)</f>
        <v>84.344285714285718</v>
      </c>
      <c r="J69" s="32">
        <f>SUM(J64:J68)</f>
        <v>574.37142857142851</v>
      </c>
      <c r="K69" s="32"/>
      <c r="L69" s="33">
        <f>SUM(L64:L68)</f>
        <v>114.49999999999999</v>
      </c>
    </row>
    <row r="70" spans="1:12" x14ac:dyDescent="0.25">
      <c r="A70" s="35">
        <f>A64</f>
        <v>1</v>
      </c>
      <c r="B70" s="36">
        <v>5</v>
      </c>
      <c r="C70" s="37" t="s">
        <v>40</v>
      </c>
      <c r="D70" s="21" t="s">
        <v>41</v>
      </c>
      <c r="E70" s="22" t="s">
        <v>113</v>
      </c>
      <c r="F70" s="23">
        <v>60</v>
      </c>
      <c r="G70" s="24">
        <v>0.96</v>
      </c>
      <c r="H70" s="24">
        <v>3.06</v>
      </c>
      <c r="I70" s="24">
        <v>5.64</v>
      </c>
      <c r="J70" s="24">
        <v>54</v>
      </c>
      <c r="K70" s="23" t="s">
        <v>114</v>
      </c>
      <c r="L70" s="25">
        <v>10.363939999999999</v>
      </c>
    </row>
    <row r="71" spans="1:12" x14ac:dyDescent="0.25">
      <c r="A71" s="18"/>
      <c r="B71" s="19"/>
      <c r="C71" s="20"/>
      <c r="D71" s="21" t="s">
        <v>44</v>
      </c>
      <c r="E71" s="22" t="s">
        <v>115</v>
      </c>
      <c r="F71" s="23">
        <v>210</v>
      </c>
      <c r="G71" s="24">
        <v>6.9600000000000009</v>
      </c>
      <c r="H71" s="24">
        <v>5.76</v>
      </c>
      <c r="I71" s="24">
        <v>15.32</v>
      </c>
      <c r="J71" s="24">
        <v>141.6</v>
      </c>
      <c r="K71" s="23" t="s">
        <v>116</v>
      </c>
      <c r="L71" s="25">
        <v>21.462208</v>
      </c>
    </row>
    <row r="72" spans="1:12" x14ac:dyDescent="0.25">
      <c r="A72" s="18"/>
      <c r="B72" s="19"/>
      <c r="C72" s="20"/>
      <c r="D72" s="21" t="s">
        <v>47</v>
      </c>
      <c r="E72" s="22" t="s">
        <v>117</v>
      </c>
      <c r="F72" s="23">
        <v>100</v>
      </c>
      <c r="G72" s="24">
        <v>8.1999999999999993</v>
      </c>
      <c r="H72" s="24">
        <v>8.1</v>
      </c>
      <c r="I72" s="24">
        <v>10</v>
      </c>
      <c r="J72" s="24">
        <v>205</v>
      </c>
      <c r="K72" s="23" t="s">
        <v>118</v>
      </c>
      <c r="L72" s="25">
        <v>69.556352000000004</v>
      </c>
    </row>
    <row r="73" spans="1:12" x14ac:dyDescent="0.25">
      <c r="A73" s="18"/>
      <c r="B73" s="19"/>
      <c r="C73" s="20"/>
      <c r="D73" s="21" t="s">
        <v>73</v>
      </c>
      <c r="E73" s="22" t="s">
        <v>119</v>
      </c>
      <c r="F73" s="23">
        <v>150</v>
      </c>
      <c r="G73" s="24">
        <v>2.9</v>
      </c>
      <c r="H73" s="24">
        <v>4.2</v>
      </c>
      <c r="I73" s="24">
        <v>11.9</v>
      </c>
      <c r="J73" s="24">
        <v>105</v>
      </c>
      <c r="K73" s="23" t="s">
        <v>120</v>
      </c>
      <c r="L73" s="25">
        <v>17.897500000000001</v>
      </c>
    </row>
    <row r="74" spans="1:12" x14ac:dyDescent="0.25">
      <c r="A74" s="18"/>
      <c r="B74" s="19"/>
      <c r="C74" s="20"/>
      <c r="D74" s="21" t="s">
        <v>50</v>
      </c>
      <c r="E74" s="22" t="s">
        <v>121</v>
      </c>
      <c r="F74" s="23">
        <v>200</v>
      </c>
      <c r="G74" s="24">
        <v>0.8</v>
      </c>
      <c r="H74" s="24">
        <v>0</v>
      </c>
      <c r="I74" s="24">
        <v>20.6</v>
      </c>
      <c r="J74" s="24">
        <v>84</v>
      </c>
      <c r="K74" s="23" t="s">
        <v>122</v>
      </c>
      <c r="L74" s="25">
        <v>28</v>
      </c>
    </row>
    <row r="75" spans="1:12" x14ac:dyDescent="0.25">
      <c r="A75" s="18"/>
      <c r="B75" s="19"/>
      <c r="C75" s="20"/>
      <c r="D75" s="21" t="s">
        <v>53</v>
      </c>
      <c r="E75" s="22" t="s">
        <v>54</v>
      </c>
      <c r="F75" s="23">
        <v>40</v>
      </c>
      <c r="G75" s="24">
        <v>2.72</v>
      </c>
      <c r="H75" s="24">
        <v>0.52</v>
      </c>
      <c r="I75" s="24">
        <v>15.92</v>
      </c>
      <c r="J75" s="24">
        <v>79.2</v>
      </c>
      <c r="K75" s="23" t="s">
        <v>55</v>
      </c>
      <c r="L75" s="25">
        <v>10</v>
      </c>
    </row>
    <row r="76" spans="1:12" x14ac:dyDescent="0.25">
      <c r="A76" s="18"/>
      <c r="B76" s="19"/>
      <c r="C76" s="20"/>
      <c r="D76" s="21" t="s">
        <v>30</v>
      </c>
      <c r="E76" s="22" t="s">
        <v>31</v>
      </c>
      <c r="F76" s="23">
        <v>55</v>
      </c>
      <c r="G76" s="24">
        <v>4.125</v>
      </c>
      <c r="H76" s="24">
        <v>1.595</v>
      </c>
      <c r="I76" s="24">
        <v>28.27</v>
      </c>
      <c r="J76" s="24">
        <v>143.55000000000001</v>
      </c>
      <c r="K76" s="23" t="s">
        <v>32</v>
      </c>
      <c r="L76" s="25">
        <v>14.520000000000001</v>
      </c>
    </row>
    <row r="77" spans="1:12" x14ac:dyDescent="0.25">
      <c r="A77" s="18"/>
      <c r="B77" s="19"/>
      <c r="C77" s="20"/>
      <c r="D77" s="29" t="s">
        <v>39</v>
      </c>
      <c r="E77" s="30"/>
      <c r="F77" s="31">
        <f>SUM(F72:F76)+F70+210</f>
        <v>815</v>
      </c>
      <c r="G77" s="32">
        <f>SUM(G70:G76)</f>
        <v>26.664999999999999</v>
      </c>
      <c r="H77" s="32">
        <f>SUM(H70:H76)</f>
        <v>23.234999999999999</v>
      </c>
      <c r="I77" s="32">
        <f>SUM(I70:I76)</f>
        <v>107.64999999999999</v>
      </c>
      <c r="J77" s="32">
        <f>SUM(J70:J76)</f>
        <v>812.35000000000014</v>
      </c>
      <c r="K77" s="32"/>
      <c r="L77" s="33">
        <f>SUM(L70:L76)</f>
        <v>171.8</v>
      </c>
    </row>
    <row r="78" spans="1:12" x14ac:dyDescent="0.25">
      <c r="A78" s="38">
        <f>A64</f>
        <v>1</v>
      </c>
      <c r="B78" s="39">
        <f>B64</f>
        <v>5</v>
      </c>
      <c r="C78" s="52" t="s">
        <v>56</v>
      </c>
      <c r="D78" s="68"/>
      <c r="E78" s="40"/>
      <c r="F78" s="41">
        <f>F68+F77</f>
        <v>940</v>
      </c>
      <c r="G78" s="43">
        <f>G69+G77</f>
        <v>45.742142857142859</v>
      </c>
      <c r="H78" s="43">
        <f>H69+H77</f>
        <v>41.797142857142859</v>
      </c>
      <c r="I78" s="43">
        <f t="shared" ref="I78:J78" si="0">I69+I77</f>
        <v>191.9942857142857</v>
      </c>
      <c r="J78" s="43">
        <f t="shared" si="0"/>
        <v>1386.7214285714285</v>
      </c>
      <c r="K78" s="41"/>
      <c r="L78" s="44">
        <f>L77+L69</f>
        <v>286.3</v>
      </c>
    </row>
    <row r="79" spans="1:12" x14ac:dyDescent="0.25">
      <c r="A79" s="48">
        <v>2</v>
      </c>
      <c r="B79" s="49">
        <v>1</v>
      </c>
      <c r="C79" s="50" t="s">
        <v>23</v>
      </c>
      <c r="D79" s="21" t="s">
        <v>24</v>
      </c>
      <c r="E79" s="22" t="s">
        <v>123</v>
      </c>
      <c r="F79" s="23">
        <v>155</v>
      </c>
      <c r="G79" s="24">
        <v>10.950000000000001</v>
      </c>
      <c r="H79" s="24">
        <v>12.34</v>
      </c>
      <c r="I79" s="24">
        <v>35.299999999999997</v>
      </c>
      <c r="J79" s="24">
        <v>273</v>
      </c>
      <c r="K79" s="23" t="s">
        <v>26</v>
      </c>
      <c r="L79" s="51">
        <v>45.346999999999994</v>
      </c>
    </row>
    <row r="80" spans="1:12" x14ac:dyDescent="0.25">
      <c r="A80" s="18"/>
      <c r="B80" s="19"/>
      <c r="C80" s="20"/>
      <c r="D80" s="21" t="s">
        <v>27</v>
      </c>
      <c r="E80" s="22" t="s">
        <v>79</v>
      </c>
      <c r="F80" s="23">
        <v>200</v>
      </c>
      <c r="G80" s="24">
        <v>0.2</v>
      </c>
      <c r="H80" s="24">
        <v>0</v>
      </c>
      <c r="I80" s="24">
        <v>7.2</v>
      </c>
      <c r="J80" s="24">
        <v>30</v>
      </c>
      <c r="K80" s="23" t="s">
        <v>80</v>
      </c>
      <c r="L80" s="25">
        <v>3.1230000000000002</v>
      </c>
    </row>
    <row r="81" spans="1:12" x14ac:dyDescent="0.25">
      <c r="A81" s="18"/>
      <c r="B81" s="19"/>
      <c r="C81" s="20"/>
      <c r="D81" s="21" t="s">
        <v>30</v>
      </c>
      <c r="E81" s="22" t="s">
        <v>31</v>
      </c>
      <c r="F81" s="23">
        <v>20</v>
      </c>
      <c r="G81" s="24">
        <v>1.5</v>
      </c>
      <c r="H81" s="24">
        <v>0.57999999999999996</v>
      </c>
      <c r="I81" s="24">
        <v>10.28</v>
      </c>
      <c r="J81" s="24">
        <v>52.2</v>
      </c>
      <c r="K81" s="23" t="s">
        <v>32</v>
      </c>
      <c r="L81" s="25">
        <v>5.28</v>
      </c>
    </row>
    <row r="82" spans="1:12" x14ac:dyDescent="0.25">
      <c r="A82" s="18"/>
      <c r="B82" s="19"/>
      <c r="C82" s="20"/>
      <c r="D82" s="21" t="s">
        <v>33</v>
      </c>
      <c r="E82" s="22" t="s">
        <v>34</v>
      </c>
      <c r="F82" s="23">
        <v>100</v>
      </c>
      <c r="G82" s="24">
        <v>0.4</v>
      </c>
      <c r="H82" s="24">
        <v>0.4</v>
      </c>
      <c r="I82" s="24">
        <v>9.8000000000000007</v>
      </c>
      <c r="J82" s="24">
        <v>44.4</v>
      </c>
      <c r="K82" s="23" t="s">
        <v>35</v>
      </c>
      <c r="L82" s="25">
        <v>25</v>
      </c>
    </row>
    <row r="83" spans="1:12" ht="30" x14ac:dyDescent="0.25">
      <c r="A83" s="18"/>
      <c r="B83" s="19"/>
      <c r="C83" s="20"/>
      <c r="D83" s="27" t="s">
        <v>83</v>
      </c>
      <c r="E83" s="22" t="s">
        <v>84</v>
      </c>
      <c r="F83" s="23">
        <v>200</v>
      </c>
      <c r="G83" s="24">
        <v>5.8</v>
      </c>
      <c r="H83" s="24">
        <v>6.4</v>
      </c>
      <c r="I83" s="24">
        <v>9.4</v>
      </c>
      <c r="J83" s="24">
        <v>120</v>
      </c>
      <c r="K83" s="23" t="s">
        <v>38</v>
      </c>
      <c r="L83" s="25">
        <v>35.75</v>
      </c>
    </row>
    <row r="84" spans="1:12" x14ac:dyDescent="0.25">
      <c r="A84" s="45"/>
      <c r="B84" s="46"/>
      <c r="C84" s="47"/>
      <c r="D84" s="29" t="s">
        <v>39</v>
      </c>
      <c r="E84" s="30"/>
      <c r="F84" s="31">
        <f>SUM(F80:F83)+155</f>
        <v>675</v>
      </c>
      <c r="G84" s="32">
        <f>SUM(G79:G83)</f>
        <v>18.850000000000001</v>
      </c>
      <c r="H84" s="32">
        <f>SUM(H79:H83)</f>
        <v>19.72</v>
      </c>
      <c r="I84" s="32">
        <f>SUM(I79:I83)</f>
        <v>71.98</v>
      </c>
      <c r="J84" s="32">
        <f>SUM(J79:J83)</f>
        <v>519.59999999999991</v>
      </c>
      <c r="K84" s="32"/>
      <c r="L84" s="33">
        <f>SUM(L79:L83)</f>
        <v>114.5</v>
      </c>
    </row>
    <row r="85" spans="1:12" x14ac:dyDescent="0.25">
      <c r="A85" s="18">
        <f>A79</f>
        <v>2</v>
      </c>
      <c r="B85" s="19">
        <f>B79</f>
        <v>1</v>
      </c>
      <c r="C85" s="37" t="s">
        <v>40</v>
      </c>
      <c r="D85" s="21" t="s">
        <v>41</v>
      </c>
      <c r="E85" s="22" t="s">
        <v>124</v>
      </c>
      <c r="F85" s="23">
        <v>60</v>
      </c>
      <c r="G85" s="24">
        <v>0.49090909090909091</v>
      </c>
      <c r="H85" s="24">
        <v>5.4545454545454543E-2</v>
      </c>
      <c r="I85" s="24">
        <v>1.0363636363636364</v>
      </c>
      <c r="J85" s="24">
        <v>7.6363636363636367</v>
      </c>
      <c r="K85" s="23" t="s">
        <v>125</v>
      </c>
      <c r="L85" s="25">
        <v>12.644500000000001</v>
      </c>
    </row>
    <row r="86" spans="1:12" x14ac:dyDescent="0.25">
      <c r="A86" s="18"/>
      <c r="B86" s="19"/>
      <c r="C86" s="20"/>
      <c r="D86" s="21" t="s">
        <v>44</v>
      </c>
      <c r="E86" s="22" t="s">
        <v>126</v>
      </c>
      <c r="F86" s="23">
        <v>215</v>
      </c>
      <c r="G86" s="24">
        <v>3.9400000000000004</v>
      </c>
      <c r="H86" s="24">
        <v>6.09</v>
      </c>
      <c r="I86" s="24">
        <v>6.7499999999999991</v>
      </c>
      <c r="J86" s="24">
        <v>98.2</v>
      </c>
      <c r="K86" s="23" t="s">
        <v>70</v>
      </c>
      <c r="L86" s="25">
        <v>29.451699999999999</v>
      </c>
    </row>
    <row r="87" spans="1:12" x14ac:dyDescent="0.25">
      <c r="A87" s="18"/>
      <c r="B87" s="19"/>
      <c r="C87" s="20"/>
      <c r="D87" s="21" t="s">
        <v>47</v>
      </c>
      <c r="E87" s="22" t="s">
        <v>127</v>
      </c>
      <c r="F87" s="23">
        <v>100</v>
      </c>
      <c r="G87" s="24">
        <v>12.02</v>
      </c>
      <c r="H87" s="24">
        <v>14.8</v>
      </c>
      <c r="I87" s="24">
        <v>8.4</v>
      </c>
      <c r="J87" s="24">
        <v>296</v>
      </c>
      <c r="K87" s="23" t="s">
        <v>128</v>
      </c>
      <c r="L87" s="25">
        <v>59.497879999999988</v>
      </c>
    </row>
    <row r="88" spans="1:12" x14ac:dyDescent="0.25">
      <c r="A88" s="18"/>
      <c r="B88" s="19"/>
      <c r="C88" s="20"/>
      <c r="D88" s="21" t="s">
        <v>73</v>
      </c>
      <c r="E88" s="22" t="s">
        <v>129</v>
      </c>
      <c r="F88" s="23">
        <v>150</v>
      </c>
      <c r="G88" s="24">
        <v>3.1</v>
      </c>
      <c r="H88" s="24">
        <v>4.5999999999999996</v>
      </c>
      <c r="I88" s="24">
        <v>30</v>
      </c>
      <c r="J88" s="24">
        <v>134</v>
      </c>
      <c r="K88" s="23" t="s">
        <v>130</v>
      </c>
      <c r="L88" s="25">
        <v>33.825920000000004</v>
      </c>
    </row>
    <row r="89" spans="1:12" x14ac:dyDescent="0.25">
      <c r="A89" s="18"/>
      <c r="B89" s="19"/>
      <c r="C89" s="20"/>
      <c r="D89" s="21" t="s">
        <v>50</v>
      </c>
      <c r="E89" s="22" t="s">
        <v>51</v>
      </c>
      <c r="F89" s="23">
        <v>200</v>
      </c>
      <c r="G89" s="24">
        <v>0.6</v>
      </c>
      <c r="H89" s="24">
        <v>0</v>
      </c>
      <c r="I89" s="24">
        <v>10.3</v>
      </c>
      <c r="J89" s="24">
        <v>44</v>
      </c>
      <c r="K89" s="23" t="s">
        <v>52</v>
      </c>
      <c r="L89" s="25">
        <v>11.86</v>
      </c>
    </row>
    <row r="90" spans="1:12" x14ac:dyDescent="0.25">
      <c r="A90" s="18"/>
      <c r="B90" s="19"/>
      <c r="C90" s="20"/>
      <c r="D90" s="21" t="s">
        <v>53</v>
      </c>
      <c r="E90" s="22" t="s">
        <v>54</v>
      </c>
      <c r="F90" s="23">
        <v>40</v>
      </c>
      <c r="G90" s="24">
        <v>2.72</v>
      </c>
      <c r="H90" s="24">
        <v>0.52</v>
      </c>
      <c r="I90" s="24">
        <v>15.92</v>
      </c>
      <c r="J90" s="24">
        <v>79.2</v>
      </c>
      <c r="K90" s="23" t="s">
        <v>55</v>
      </c>
      <c r="L90" s="25">
        <v>10</v>
      </c>
    </row>
    <row r="91" spans="1:12" x14ac:dyDescent="0.25">
      <c r="A91" s="18"/>
      <c r="B91" s="19"/>
      <c r="C91" s="20"/>
      <c r="D91" s="21" t="s">
        <v>30</v>
      </c>
      <c r="E91" s="22" t="s">
        <v>31</v>
      </c>
      <c r="F91" s="23">
        <v>55</v>
      </c>
      <c r="G91" s="24">
        <v>4.125</v>
      </c>
      <c r="H91" s="24">
        <v>1.595</v>
      </c>
      <c r="I91" s="24">
        <v>28.27</v>
      </c>
      <c r="J91" s="24">
        <v>143.55000000000001</v>
      </c>
      <c r="K91" s="23" t="s">
        <v>32</v>
      </c>
      <c r="L91" s="25">
        <v>14.520000000000001</v>
      </c>
    </row>
    <row r="92" spans="1:12" x14ac:dyDescent="0.25">
      <c r="A92" s="18"/>
      <c r="B92" s="19"/>
      <c r="C92" s="20"/>
      <c r="D92" s="29" t="s">
        <v>39</v>
      </c>
      <c r="E92" s="30"/>
      <c r="F92" s="31">
        <f>SUM(F87:F91)+215+F85</f>
        <v>820</v>
      </c>
      <c r="G92" s="32">
        <f>SUM(G85:G91)</f>
        <v>26.995909090909095</v>
      </c>
      <c r="H92" s="32">
        <f>SUM(H85:H91)</f>
        <v>27.659545454545455</v>
      </c>
      <c r="I92" s="32">
        <f>SUM(I85:I91)</f>
        <v>100.67636363636363</v>
      </c>
      <c r="J92" s="32">
        <f>SUM(J85:J91)</f>
        <v>802.58636363636379</v>
      </c>
      <c r="K92" s="32"/>
      <c r="L92" s="33">
        <f>SUM(L85:L91)</f>
        <v>171.79999999999998</v>
      </c>
    </row>
    <row r="93" spans="1:12" x14ac:dyDescent="0.25">
      <c r="A93" s="38">
        <f>A79</f>
        <v>2</v>
      </c>
      <c r="B93" s="39">
        <f>B79</f>
        <v>1</v>
      </c>
      <c r="C93" s="52" t="s">
        <v>56</v>
      </c>
      <c r="D93" s="69"/>
      <c r="E93" s="40"/>
      <c r="F93" s="41">
        <f>F84+F92</f>
        <v>1495</v>
      </c>
      <c r="G93" s="43">
        <f>G84+G92</f>
        <v>45.845909090909096</v>
      </c>
      <c r="H93" s="43">
        <f>H84+H92</f>
        <v>47.37954545454545</v>
      </c>
      <c r="I93" s="43">
        <f>I84+I92</f>
        <v>172.65636363636364</v>
      </c>
      <c r="J93" s="43">
        <f>J84+J92</f>
        <v>1322.1863636363637</v>
      </c>
      <c r="K93" s="41"/>
      <c r="L93" s="44">
        <f>L92+L84</f>
        <v>286.29999999999995</v>
      </c>
    </row>
    <row r="94" spans="1:12" ht="15" customHeight="1" x14ac:dyDescent="0.25">
      <c r="A94" s="48">
        <v>2</v>
      </c>
      <c r="B94" s="49">
        <v>2</v>
      </c>
      <c r="C94" s="50" t="s">
        <v>23</v>
      </c>
      <c r="D94" s="21" t="s">
        <v>24</v>
      </c>
      <c r="E94" s="22" t="s">
        <v>131</v>
      </c>
      <c r="F94" s="23">
        <v>155</v>
      </c>
      <c r="G94" s="24">
        <v>9.4</v>
      </c>
      <c r="H94" s="24">
        <v>12.6</v>
      </c>
      <c r="I94" s="24">
        <v>35.4</v>
      </c>
      <c r="J94" s="24">
        <v>264</v>
      </c>
      <c r="K94" s="23" t="s">
        <v>26</v>
      </c>
      <c r="L94" s="51">
        <v>18.397999999999989</v>
      </c>
    </row>
    <row r="95" spans="1:12" x14ac:dyDescent="0.25">
      <c r="A95" s="18"/>
      <c r="B95" s="19"/>
      <c r="C95" s="20"/>
      <c r="D95" s="21" t="s">
        <v>27</v>
      </c>
      <c r="E95" s="22" t="s">
        <v>28</v>
      </c>
      <c r="F95" s="23">
        <v>200</v>
      </c>
      <c r="G95" s="24">
        <v>3.4</v>
      </c>
      <c r="H95" s="24">
        <v>2.7</v>
      </c>
      <c r="I95" s="24">
        <v>12.1</v>
      </c>
      <c r="J95" s="24">
        <v>84</v>
      </c>
      <c r="K95" s="23" t="s">
        <v>29</v>
      </c>
      <c r="L95" s="25">
        <v>27.402000000000001</v>
      </c>
    </row>
    <row r="96" spans="1:12" x14ac:dyDescent="0.25">
      <c r="A96" s="18"/>
      <c r="B96" s="19"/>
      <c r="C96" s="20"/>
      <c r="D96" s="21" t="s">
        <v>61</v>
      </c>
      <c r="E96" s="22" t="s">
        <v>31</v>
      </c>
      <c r="F96" s="23">
        <v>20</v>
      </c>
      <c r="G96" s="24">
        <v>1.5</v>
      </c>
      <c r="H96" s="24">
        <v>0.57999999999999996</v>
      </c>
      <c r="I96" s="24">
        <v>10.28</v>
      </c>
      <c r="J96" s="24">
        <v>52.2</v>
      </c>
      <c r="K96" s="23" t="s">
        <v>32</v>
      </c>
      <c r="L96" s="25">
        <v>5.28</v>
      </c>
    </row>
    <row r="97" spans="1:12" x14ac:dyDescent="0.25">
      <c r="A97" s="18"/>
      <c r="B97" s="19"/>
      <c r="C97" s="20"/>
      <c r="D97" s="21" t="s">
        <v>33</v>
      </c>
      <c r="E97" s="22" t="s">
        <v>62</v>
      </c>
      <c r="F97" s="23">
        <v>100</v>
      </c>
      <c r="G97" s="24">
        <v>0.8</v>
      </c>
      <c r="H97" s="24">
        <v>0.2</v>
      </c>
      <c r="I97" s="24">
        <v>7.5</v>
      </c>
      <c r="J97" s="24">
        <v>35</v>
      </c>
      <c r="K97" s="23" t="s">
        <v>63</v>
      </c>
      <c r="L97" s="25">
        <v>28</v>
      </c>
    </row>
    <row r="98" spans="1:12" ht="30" x14ac:dyDescent="0.25">
      <c r="A98" s="18"/>
      <c r="B98" s="19"/>
      <c r="C98" s="20"/>
      <c r="D98" s="27" t="s">
        <v>64</v>
      </c>
      <c r="E98" s="22" t="s">
        <v>65</v>
      </c>
      <c r="F98" s="23">
        <v>125</v>
      </c>
      <c r="G98" s="24">
        <v>3.5</v>
      </c>
      <c r="H98" s="24">
        <v>3.125</v>
      </c>
      <c r="I98" s="24">
        <v>16.25</v>
      </c>
      <c r="J98" s="24">
        <v>107.5</v>
      </c>
      <c r="K98" s="23" t="s">
        <v>66</v>
      </c>
      <c r="L98" s="25">
        <v>35.42</v>
      </c>
    </row>
    <row r="99" spans="1:12" x14ac:dyDescent="0.25">
      <c r="A99" s="18"/>
      <c r="B99" s="19"/>
      <c r="C99" s="20"/>
      <c r="D99" s="29" t="s">
        <v>39</v>
      </c>
      <c r="E99" s="30"/>
      <c r="F99" s="31">
        <f>SUM(F95:F98)+155</f>
        <v>600</v>
      </c>
      <c r="G99" s="32">
        <f>SUM(G94:G98)</f>
        <v>18.600000000000001</v>
      </c>
      <c r="H99" s="32">
        <f>SUM(H94:H98)</f>
        <v>19.205000000000002</v>
      </c>
      <c r="I99" s="32">
        <f>SUM(I94:I98)</f>
        <v>81.53</v>
      </c>
      <c r="J99" s="32">
        <f>SUM(J94:J98)</f>
        <v>542.70000000000005</v>
      </c>
      <c r="K99" s="32"/>
      <c r="L99" s="33">
        <f>SUM(L94:L98)</f>
        <v>114.49999999999999</v>
      </c>
    </row>
    <row r="100" spans="1:12" x14ac:dyDescent="0.25">
      <c r="A100" s="18">
        <f>A94</f>
        <v>2</v>
      </c>
      <c r="B100" s="19">
        <f>B94</f>
        <v>2</v>
      </c>
      <c r="C100" s="37" t="s">
        <v>40</v>
      </c>
      <c r="D100" s="21" t="s">
        <v>41</v>
      </c>
      <c r="E100" s="22" t="s">
        <v>132</v>
      </c>
      <c r="F100" s="23">
        <v>60</v>
      </c>
      <c r="G100" s="24">
        <v>0.72</v>
      </c>
      <c r="H100" s="24">
        <v>3.12</v>
      </c>
      <c r="I100" s="24">
        <v>6.54</v>
      </c>
      <c r="J100" s="24">
        <v>57</v>
      </c>
      <c r="K100" s="23">
        <v>41</v>
      </c>
      <c r="L100" s="25">
        <v>12.197139999999999</v>
      </c>
    </row>
    <row r="101" spans="1:12" x14ac:dyDescent="0.25">
      <c r="A101" s="18"/>
      <c r="B101" s="19"/>
      <c r="C101" s="20"/>
      <c r="D101" s="21" t="s">
        <v>44</v>
      </c>
      <c r="E101" s="22" t="s">
        <v>133</v>
      </c>
      <c r="F101" s="23">
        <v>220</v>
      </c>
      <c r="G101" s="24">
        <v>8.06</v>
      </c>
      <c r="H101" s="24">
        <v>5.8599999999999994</v>
      </c>
      <c r="I101" s="24">
        <v>22.52</v>
      </c>
      <c r="J101" s="24">
        <v>175.6</v>
      </c>
      <c r="K101" s="23" t="s">
        <v>116</v>
      </c>
      <c r="L101" s="25">
        <v>21.797936</v>
      </c>
    </row>
    <row r="102" spans="1:12" x14ac:dyDescent="0.25">
      <c r="A102" s="18"/>
      <c r="B102" s="19"/>
      <c r="C102" s="20"/>
      <c r="D102" s="21" t="s">
        <v>47</v>
      </c>
      <c r="E102" s="22" t="s">
        <v>134</v>
      </c>
      <c r="F102" s="23">
        <v>130</v>
      </c>
      <c r="G102" s="24">
        <v>8.8000000000000007</v>
      </c>
      <c r="H102" s="24">
        <v>8.3000000000000007</v>
      </c>
      <c r="I102" s="24">
        <v>11.48</v>
      </c>
      <c r="J102" s="24">
        <v>118.6</v>
      </c>
      <c r="K102" s="23" t="s">
        <v>135</v>
      </c>
      <c r="L102" s="25">
        <v>87.100424000000004</v>
      </c>
    </row>
    <row r="103" spans="1:12" x14ac:dyDescent="0.25">
      <c r="A103" s="18"/>
      <c r="B103" s="19"/>
      <c r="C103" s="20"/>
      <c r="D103" s="21" t="s">
        <v>73</v>
      </c>
      <c r="E103" s="22" t="s">
        <v>119</v>
      </c>
      <c r="F103" s="23">
        <v>150</v>
      </c>
      <c r="G103" s="24">
        <v>2.9</v>
      </c>
      <c r="H103" s="24">
        <v>4.2</v>
      </c>
      <c r="I103" s="24">
        <v>11.9</v>
      </c>
      <c r="J103" s="24">
        <v>105</v>
      </c>
      <c r="K103" s="23" t="s">
        <v>120</v>
      </c>
      <c r="L103" s="25">
        <v>17.897500000000001</v>
      </c>
    </row>
    <row r="104" spans="1:12" x14ac:dyDescent="0.25">
      <c r="A104" s="18"/>
      <c r="B104" s="19"/>
      <c r="C104" s="20"/>
      <c r="D104" s="21" t="s">
        <v>50</v>
      </c>
      <c r="E104" s="22" t="s">
        <v>76</v>
      </c>
      <c r="F104" s="23">
        <v>200</v>
      </c>
      <c r="G104" s="24">
        <v>0.6</v>
      </c>
      <c r="H104" s="24">
        <v>7.0000000000000007E-2</v>
      </c>
      <c r="I104" s="24">
        <v>17</v>
      </c>
      <c r="J104" s="24">
        <v>71</v>
      </c>
      <c r="K104" s="23" t="s">
        <v>77</v>
      </c>
      <c r="L104" s="25">
        <v>8.2870000000000008</v>
      </c>
    </row>
    <row r="105" spans="1:12" x14ac:dyDescent="0.25">
      <c r="A105" s="18"/>
      <c r="B105" s="19"/>
      <c r="C105" s="20"/>
      <c r="D105" s="21" t="s">
        <v>53</v>
      </c>
      <c r="E105" s="22" t="s">
        <v>54</v>
      </c>
      <c r="F105" s="23">
        <v>40</v>
      </c>
      <c r="G105" s="24">
        <v>2.72</v>
      </c>
      <c r="H105" s="24">
        <v>0.52</v>
      </c>
      <c r="I105" s="24">
        <v>15.92</v>
      </c>
      <c r="J105" s="24">
        <v>79.2</v>
      </c>
      <c r="K105" s="23" t="s">
        <v>55</v>
      </c>
      <c r="L105" s="25">
        <v>10</v>
      </c>
    </row>
    <row r="106" spans="1:12" x14ac:dyDescent="0.25">
      <c r="A106" s="18"/>
      <c r="B106" s="19"/>
      <c r="C106" s="20"/>
      <c r="D106" s="21" t="s">
        <v>30</v>
      </c>
      <c r="E106" s="22" t="s">
        <v>31</v>
      </c>
      <c r="F106" s="23">
        <v>55</v>
      </c>
      <c r="G106" s="24">
        <v>4.125</v>
      </c>
      <c r="H106" s="24">
        <v>1.595</v>
      </c>
      <c r="I106" s="24">
        <v>28.27</v>
      </c>
      <c r="J106" s="24">
        <v>143.55000000000001</v>
      </c>
      <c r="K106" s="23" t="s">
        <v>32</v>
      </c>
      <c r="L106" s="25">
        <v>14.520000000000001</v>
      </c>
    </row>
    <row r="107" spans="1:12" x14ac:dyDescent="0.25">
      <c r="A107" s="45"/>
      <c r="B107" s="46"/>
      <c r="C107" s="47"/>
      <c r="D107" s="29" t="s">
        <v>39</v>
      </c>
      <c r="E107" s="30"/>
      <c r="F107" s="31">
        <f>SUM(F103:F106)+F100+220+130</f>
        <v>855</v>
      </c>
      <c r="G107" s="32">
        <f>SUM(G100:G106)</f>
        <v>27.925000000000001</v>
      </c>
      <c r="H107" s="32">
        <f>SUM(H100:H106)</f>
        <v>23.664999999999999</v>
      </c>
      <c r="I107" s="32">
        <f>SUM(I100:I106)</f>
        <v>113.63</v>
      </c>
      <c r="J107" s="32">
        <f>SUM(J100:J106)</f>
        <v>749.95</v>
      </c>
      <c r="K107" s="32"/>
      <c r="L107" s="33">
        <f>SUM(L100:L106)</f>
        <v>171.8</v>
      </c>
    </row>
    <row r="108" spans="1:12" x14ac:dyDescent="0.25">
      <c r="A108" s="38">
        <f>A94</f>
        <v>2</v>
      </c>
      <c r="B108" s="39">
        <f>B94</f>
        <v>2</v>
      </c>
      <c r="C108" s="52" t="s">
        <v>56</v>
      </c>
      <c r="D108" s="70"/>
      <c r="E108" s="40"/>
      <c r="F108" s="41">
        <f>F99+F107</f>
        <v>1455</v>
      </c>
      <c r="G108" s="43">
        <f>G99+G107</f>
        <v>46.525000000000006</v>
      </c>
      <c r="H108" s="43">
        <f>H99+H107</f>
        <v>42.870000000000005</v>
      </c>
      <c r="I108" s="43">
        <f>I99+I107</f>
        <v>195.16</v>
      </c>
      <c r="J108" s="43">
        <f>J99+J107</f>
        <v>1292.6500000000001</v>
      </c>
      <c r="K108" s="41"/>
      <c r="L108" s="44">
        <f>L107+L99</f>
        <v>286.3</v>
      </c>
    </row>
    <row r="109" spans="1:12" ht="15" customHeight="1" x14ac:dyDescent="0.25">
      <c r="A109" s="48">
        <v>2</v>
      </c>
      <c r="B109" s="49">
        <v>3</v>
      </c>
      <c r="C109" s="50" t="s">
        <v>23</v>
      </c>
      <c r="D109" s="21" t="s">
        <v>24</v>
      </c>
      <c r="E109" s="6" t="s">
        <v>94</v>
      </c>
      <c r="F109" s="23">
        <v>150</v>
      </c>
      <c r="G109" s="24">
        <v>11.120689655172415</v>
      </c>
      <c r="H109" s="24">
        <v>10.5</v>
      </c>
      <c r="I109" s="24">
        <v>26.327586206896552</v>
      </c>
      <c r="J109" s="24">
        <v>234.31034482758622</v>
      </c>
      <c r="K109" s="23" t="s">
        <v>95</v>
      </c>
      <c r="L109" s="25">
        <v>32.968000000000011</v>
      </c>
    </row>
    <row r="110" spans="1:12" x14ac:dyDescent="0.25">
      <c r="A110" s="18"/>
      <c r="B110" s="19"/>
      <c r="C110" s="20"/>
      <c r="D110" s="21" t="s">
        <v>27</v>
      </c>
      <c r="E110" s="6" t="s">
        <v>59</v>
      </c>
      <c r="F110" s="23">
        <v>200</v>
      </c>
      <c r="G110" s="24">
        <v>0.1</v>
      </c>
      <c r="H110" s="24">
        <v>0</v>
      </c>
      <c r="I110" s="24">
        <v>7</v>
      </c>
      <c r="J110" s="24">
        <v>29</v>
      </c>
      <c r="K110" s="23" t="s">
        <v>60</v>
      </c>
      <c r="L110" s="25">
        <v>2.847</v>
      </c>
    </row>
    <row r="111" spans="1:12" x14ac:dyDescent="0.25">
      <c r="A111" s="18"/>
      <c r="B111" s="19"/>
      <c r="C111" s="20"/>
      <c r="D111" s="21" t="s">
        <v>30</v>
      </c>
      <c r="E111" s="6" t="s">
        <v>98</v>
      </c>
      <c r="F111" s="23">
        <v>25</v>
      </c>
      <c r="G111" s="24">
        <v>1.55</v>
      </c>
      <c r="H111" s="24">
        <v>4.7300000000000004</v>
      </c>
      <c r="I111" s="24">
        <v>10.33</v>
      </c>
      <c r="J111" s="24">
        <v>89.7</v>
      </c>
      <c r="K111" s="23">
        <v>1</v>
      </c>
      <c r="L111" s="25">
        <v>15.64</v>
      </c>
    </row>
    <row r="112" spans="1:12" x14ac:dyDescent="0.25">
      <c r="A112" s="18"/>
      <c r="B112" s="19"/>
      <c r="C112" s="20"/>
      <c r="D112" s="21"/>
      <c r="E112" s="6" t="s">
        <v>34</v>
      </c>
      <c r="F112" s="23">
        <v>100</v>
      </c>
      <c r="G112" s="24">
        <v>0.4</v>
      </c>
      <c r="H112" s="24">
        <v>0.4</v>
      </c>
      <c r="I112" s="24">
        <v>9.8000000000000007</v>
      </c>
      <c r="J112" s="24">
        <v>44.4</v>
      </c>
      <c r="K112" s="23" t="s">
        <v>35</v>
      </c>
      <c r="L112" s="25">
        <v>25</v>
      </c>
    </row>
    <row r="113" spans="1:12" x14ac:dyDescent="0.25">
      <c r="A113" s="18"/>
      <c r="B113" s="19"/>
      <c r="C113" s="20"/>
      <c r="D113" s="21" t="s">
        <v>33</v>
      </c>
      <c r="E113" s="6" t="s">
        <v>136</v>
      </c>
      <c r="F113" s="23">
        <v>30</v>
      </c>
      <c r="G113" s="24">
        <v>2.25</v>
      </c>
      <c r="H113" s="24">
        <v>2.94</v>
      </c>
      <c r="I113" s="24">
        <v>22.32</v>
      </c>
      <c r="J113" s="24">
        <v>124.5</v>
      </c>
      <c r="K113" s="23" t="s">
        <v>137</v>
      </c>
      <c r="L113" s="25">
        <v>38.044999999999995</v>
      </c>
    </row>
    <row r="114" spans="1:12" x14ac:dyDescent="0.25">
      <c r="A114" s="45"/>
      <c r="B114" s="46"/>
      <c r="C114" s="47"/>
      <c r="D114" s="29" t="s">
        <v>39</v>
      </c>
      <c r="E114" s="30"/>
      <c r="F114" s="31">
        <f>SUM(F112:F113)+F110+155+45</f>
        <v>530</v>
      </c>
      <c r="G114" s="32">
        <f>SUM(G109:G113)</f>
        <v>15.420689655172415</v>
      </c>
      <c r="H114" s="32">
        <f>SUM(H109:H113)</f>
        <v>18.57</v>
      </c>
      <c r="I114" s="32">
        <f>SUM(I109:I113)</f>
        <v>75.777586206896558</v>
      </c>
      <c r="J114" s="32">
        <f>SUM(J109:J113)</f>
        <v>521.91034482758619</v>
      </c>
      <c r="K114" s="32"/>
      <c r="L114" s="33">
        <f>SUM(L109:L113)</f>
        <v>114.5</v>
      </c>
    </row>
    <row r="115" spans="1:12" x14ac:dyDescent="0.25">
      <c r="A115" s="18">
        <f>A109</f>
        <v>2</v>
      </c>
      <c r="B115" s="19">
        <f>B109</f>
        <v>3</v>
      </c>
      <c r="C115" s="37" t="s">
        <v>40</v>
      </c>
      <c r="D115" s="21" t="s">
        <v>41</v>
      </c>
      <c r="E115" s="6" t="s">
        <v>138</v>
      </c>
      <c r="F115" s="23">
        <v>60</v>
      </c>
      <c r="G115" s="24">
        <v>0.6</v>
      </c>
      <c r="H115" s="24">
        <v>3.72</v>
      </c>
      <c r="I115" s="24">
        <v>3.6</v>
      </c>
      <c r="J115" s="24">
        <v>50.4</v>
      </c>
      <c r="K115" s="23" t="s">
        <v>139</v>
      </c>
      <c r="L115" s="25">
        <v>23.428000000000001</v>
      </c>
    </row>
    <row r="116" spans="1:12" x14ac:dyDescent="0.25">
      <c r="A116" s="18"/>
      <c r="B116" s="19"/>
      <c r="C116" s="20"/>
      <c r="D116" s="21" t="s">
        <v>44</v>
      </c>
      <c r="E116" s="6" t="s">
        <v>140</v>
      </c>
      <c r="F116" s="23">
        <v>210</v>
      </c>
      <c r="G116" s="24">
        <v>3.92</v>
      </c>
      <c r="H116" s="24">
        <v>2.14</v>
      </c>
      <c r="I116" s="24">
        <v>14.880000000000003</v>
      </c>
      <c r="J116" s="24">
        <v>94.4</v>
      </c>
      <c r="K116" s="23" t="s">
        <v>141</v>
      </c>
      <c r="L116" s="25">
        <v>21.215008000000001</v>
      </c>
    </row>
    <row r="117" spans="1:12" x14ac:dyDescent="0.25">
      <c r="A117" s="18"/>
      <c r="B117" s="19"/>
      <c r="C117" s="20"/>
      <c r="D117" s="21" t="s">
        <v>47</v>
      </c>
      <c r="E117" s="6" t="s">
        <v>142</v>
      </c>
      <c r="F117" s="23">
        <v>240</v>
      </c>
      <c r="G117" s="24">
        <v>14.2</v>
      </c>
      <c r="H117" s="24">
        <v>17.100000000000001</v>
      </c>
      <c r="I117" s="24">
        <v>25.2</v>
      </c>
      <c r="J117" s="24">
        <v>311</v>
      </c>
      <c r="K117" s="23" t="s">
        <v>143</v>
      </c>
      <c r="L117" s="25">
        <v>85.224992</v>
      </c>
    </row>
    <row r="118" spans="1:12" x14ac:dyDescent="0.25">
      <c r="A118" s="18"/>
      <c r="B118" s="19"/>
      <c r="C118" s="20"/>
      <c r="D118" s="21" t="s">
        <v>50</v>
      </c>
      <c r="E118" s="6" t="s">
        <v>91</v>
      </c>
      <c r="F118" s="23">
        <v>200</v>
      </c>
      <c r="G118" s="24">
        <v>0.15</v>
      </c>
      <c r="H118" s="24">
        <v>0.14000000000000001</v>
      </c>
      <c r="I118" s="24">
        <v>19.899999999999999</v>
      </c>
      <c r="J118" s="24">
        <v>82</v>
      </c>
      <c r="K118" s="23" t="s">
        <v>92</v>
      </c>
      <c r="L118" s="25">
        <v>17.411999999999999</v>
      </c>
    </row>
    <row r="119" spans="1:12" x14ac:dyDescent="0.25">
      <c r="A119" s="18"/>
      <c r="B119" s="19"/>
      <c r="C119" s="20"/>
      <c r="D119" s="21" t="s">
        <v>53</v>
      </c>
      <c r="E119" s="6" t="s">
        <v>54</v>
      </c>
      <c r="F119" s="23">
        <v>40</v>
      </c>
      <c r="G119" s="24">
        <v>2.72</v>
      </c>
      <c r="H119" s="24">
        <v>0.52</v>
      </c>
      <c r="I119" s="24">
        <v>15.92</v>
      </c>
      <c r="J119" s="24">
        <v>79.2</v>
      </c>
      <c r="K119" s="23" t="s">
        <v>55</v>
      </c>
      <c r="L119" s="25">
        <v>10</v>
      </c>
    </row>
    <row r="120" spans="1:12" x14ac:dyDescent="0.25">
      <c r="A120" s="18"/>
      <c r="B120" s="19"/>
      <c r="C120" s="20"/>
      <c r="D120" s="21" t="s">
        <v>30</v>
      </c>
      <c r="E120" s="6" t="s">
        <v>31</v>
      </c>
      <c r="F120" s="23">
        <v>55</v>
      </c>
      <c r="G120" s="24">
        <v>4.125</v>
      </c>
      <c r="H120" s="24">
        <v>1.595</v>
      </c>
      <c r="I120" s="24">
        <v>28.27</v>
      </c>
      <c r="J120" s="24">
        <v>143.55000000000001</v>
      </c>
      <c r="K120" s="23" t="s">
        <v>32</v>
      </c>
      <c r="L120" s="25">
        <v>14.520000000000001</v>
      </c>
    </row>
    <row r="121" spans="1:12" x14ac:dyDescent="0.25">
      <c r="A121" s="18"/>
      <c r="B121" s="19"/>
      <c r="C121" s="20"/>
      <c r="D121" s="29" t="s">
        <v>39</v>
      </c>
      <c r="E121" s="30"/>
      <c r="F121" s="31">
        <f>SUM(F117:F120)+F115+210</f>
        <v>805</v>
      </c>
      <c r="G121" s="32">
        <f>SUM(G115:G120)</f>
        <v>25.714999999999996</v>
      </c>
      <c r="H121" s="32">
        <f>SUM(H115:H120)</f>
        <v>25.215</v>
      </c>
      <c r="I121" s="32">
        <f>SUM(I115:I120)</f>
        <v>107.77</v>
      </c>
      <c r="J121" s="32">
        <f>SUM(J115:J120)</f>
        <v>760.55</v>
      </c>
      <c r="K121" s="32"/>
      <c r="L121" s="33">
        <f>SUM(L115:L120)</f>
        <v>171.8</v>
      </c>
    </row>
    <row r="122" spans="1:12" x14ac:dyDescent="0.25">
      <c r="A122" s="38">
        <f>A109</f>
        <v>2</v>
      </c>
      <c r="B122" s="39">
        <f>B109</f>
        <v>3</v>
      </c>
      <c r="C122" s="52" t="s">
        <v>56</v>
      </c>
      <c r="D122" s="71"/>
      <c r="E122" s="40"/>
      <c r="F122" s="41">
        <f>F114+F121</f>
        <v>1335</v>
      </c>
      <c r="G122" s="43">
        <f>G114+G121</f>
        <v>41.135689655172413</v>
      </c>
      <c r="H122" s="43">
        <f>H114+H121</f>
        <v>43.784999999999997</v>
      </c>
      <c r="I122" s="43">
        <f>I114+I121</f>
        <v>183.54758620689654</v>
      </c>
      <c r="J122" s="43">
        <f>J114+J121</f>
        <v>1282.4603448275861</v>
      </c>
      <c r="K122" s="41"/>
      <c r="L122" s="44">
        <f>L114+L121</f>
        <v>286.3</v>
      </c>
    </row>
    <row r="123" spans="1:12" ht="27" customHeight="1" x14ac:dyDescent="0.25">
      <c r="A123" s="48">
        <v>2</v>
      </c>
      <c r="B123" s="49">
        <v>4</v>
      </c>
      <c r="C123" s="50" t="s">
        <v>23</v>
      </c>
      <c r="D123" s="21" t="s">
        <v>24</v>
      </c>
      <c r="E123" s="22" t="s">
        <v>144</v>
      </c>
      <c r="F123" s="23">
        <v>155</v>
      </c>
      <c r="G123" s="24">
        <v>10</v>
      </c>
      <c r="H123" s="24">
        <v>13.1</v>
      </c>
      <c r="I123" s="24">
        <v>29.400000000000002</v>
      </c>
      <c r="J123" s="24">
        <v>225</v>
      </c>
      <c r="K123" s="23" t="s">
        <v>145</v>
      </c>
      <c r="L123" s="25">
        <v>33.847999999999999</v>
      </c>
    </row>
    <row r="124" spans="1:12" x14ac:dyDescent="0.25">
      <c r="A124" s="18"/>
      <c r="B124" s="19"/>
      <c r="C124" s="20"/>
      <c r="D124" s="21" t="s">
        <v>27</v>
      </c>
      <c r="E124" s="22" t="s">
        <v>96</v>
      </c>
      <c r="F124" s="23">
        <v>200</v>
      </c>
      <c r="G124" s="24">
        <v>3.8</v>
      </c>
      <c r="H124" s="24">
        <v>2.9</v>
      </c>
      <c r="I124" s="24">
        <v>11.9</v>
      </c>
      <c r="J124" s="24">
        <v>89</v>
      </c>
      <c r="K124" s="23" t="s">
        <v>97</v>
      </c>
      <c r="L124" s="25">
        <v>19.852</v>
      </c>
    </row>
    <row r="125" spans="1:12" x14ac:dyDescent="0.25">
      <c r="A125" s="18"/>
      <c r="B125" s="19"/>
      <c r="C125" s="20"/>
      <c r="D125" s="21" t="s">
        <v>61</v>
      </c>
      <c r="E125" s="22" t="s">
        <v>81</v>
      </c>
      <c r="F125" s="23">
        <v>30</v>
      </c>
      <c r="G125" s="24">
        <v>3.8</v>
      </c>
      <c r="H125" s="24">
        <v>3.5300000000000002</v>
      </c>
      <c r="I125" s="24">
        <v>10.28</v>
      </c>
      <c r="J125" s="24">
        <v>88.2</v>
      </c>
      <c r="K125" s="23" t="s">
        <v>82</v>
      </c>
      <c r="L125" s="25">
        <v>14.76</v>
      </c>
    </row>
    <row r="126" spans="1:12" x14ac:dyDescent="0.25">
      <c r="A126" s="18"/>
      <c r="B126" s="19"/>
      <c r="C126" s="20"/>
      <c r="D126" s="21" t="s">
        <v>33</v>
      </c>
      <c r="E126" s="22" t="s">
        <v>99</v>
      </c>
      <c r="F126" s="23">
        <v>100</v>
      </c>
      <c r="G126" s="24">
        <v>0.9</v>
      </c>
      <c r="H126" s="24">
        <v>0.2</v>
      </c>
      <c r="I126" s="24">
        <v>8.1</v>
      </c>
      <c r="J126" s="24">
        <v>37.799999999999997</v>
      </c>
      <c r="K126" s="23" t="s">
        <v>100</v>
      </c>
      <c r="L126" s="25">
        <v>30.5</v>
      </c>
    </row>
    <row r="127" spans="1:12" x14ac:dyDescent="0.25">
      <c r="A127" s="18"/>
      <c r="B127" s="19"/>
      <c r="C127" s="20"/>
      <c r="D127" s="27" t="s">
        <v>36</v>
      </c>
      <c r="E127" s="22" t="s">
        <v>37</v>
      </c>
      <c r="F127" s="23">
        <v>30</v>
      </c>
      <c r="G127" s="24">
        <v>0.03</v>
      </c>
      <c r="H127" s="24">
        <v>0</v>
      </c>
      <c r="I127" s="24">
        <v>23.82</v>
      </c>
      <c r="J127" s="24">
        <v>96.3</v>
      </c>
      <c r="K127" s="23" t="s">
        <v>38</v>
      </c>
      <c r="L127" s="25">
        <v>15.54</v>
      </c>
    </row>
    <row r="128" spans="1:12" x14ac:dyDescent="0.25">
      <c r="A128" s="45"/>
      <c r="B128" s="46"/>
      <c r="C128" s="47"/>
      <c r="D128" s="29" t="s">
        <v>39</v>
      </c>
      <c r="E128" s="30"/>
      <c r="F128" s="31">
        <f>SUM(F126:F127)+F124+30+155</f>
        <v>515</v>
      </c>
      <c r="G128" s="32">
        <f>SUM(G123:G127)</f>
        <v>18.53</v>
      </c>
      <c r="H128" s="32">
        <f>SUM(H123:H127)</f>
        <v>19.73</v>
      </c>
      <c r="I128" s="32">
        <f>SUM(I123:I127)</f>
        <v>83.5</v>
      </c>
      <c r="J128" s="32">
        <f>SUM(J123:J127)</f>
        <v>536.29999999999995</v>
      </c>
      <c r="K128" s="32"/>
      <c r="L128" s="33">
        <f>SUM(L123:L127)</f>
        <v>114.5</v>
      </c>
    </row>
    <row r="129" spans="1:12" x14ac:dyDescent="0.25">
      <c r="A129" s="18">
        <f>A123</f>
        <v>2</v>
      </c>
      <c r="B129" s="19">
        <f>B123</f>
        <v>4</v>
      </c>
      <c r="C129" s="37" t="s">
        <v>40</v>
      </c>
      <c r="D129" s="21" t="s">
        <v>41</v>
      </c>
      <c r="E129" s="22" t="s">
        <v>146</v>
      </c>
      <c r="F129" s="23">
        <v>60</v>
      </c>
      <c r="G129" s="24">
        <v>0.84</v>
      </c>
      <c r="H129" s="24">
        <v>3.66</v>
      </c>
      <c r="I129" s="24">
        <v>4.5599999999999996</v>
      </c>
      <c r="J129" s="24">
        <v>54.6</v>
      </c>
      <c r="K129" s="23">
        <v>26</v>
      </c>
      <c r="L129" s="25">
        <v>13.26488</v>
      </c>
    </row>
    <row r="130" spans="1:12" x14ac:dyDescent="0.25">
      <c r="A130" s="18"/>
      <c r="B130" s="19"/>
      <c r="C130" s="20"/>
      <c r="D130" s="21" t="s">
        <v>44</v>
      </c>
      <c r="E130" s="22" t="s">
        <v>147</v>
      </c>
      <c r="F130" s="23">
        <v>210</v>
      </c>
      <c r="G130" s="24">
        <v>4.4000000000000004</v>
      </c>
      <c r="H130" s="24">
        <v>4.4800000000000004</v>
      </c>
      <c r="I130" s="24">
        <v>14.520000000000001</v>
      </c>
      <c r="J130" s="24">
        <v>116</v>
      </c>
      <c r="K130" s="23" t="s">
        <v>148</v>
      </c>
      <c r="L130" s="25">
        <v>25.583008</v>
      </c>
    </row>
    <row r="131" spans="1:12" x14ac:dyDescent="0.25">
      <c r="A131" s="18"/>
      <c r="B131" s="19"/>
      <c r="C131" s="20"/>
      <c r="D131" s="21" t="s">
        <v>47</v>
      </c>
      <c r="E131" s="22" t="s">
        <v>149</v>
      </c>
      <c r="F131" s="23">
        <v>240</v>
      </c>
      <c r="G131" s="24">
        <v>12.342857142857143</v>
      </c>
      <c r="H131" s="24">
        <v>14.523428571428571</v>
      </c>
      <c r="I131" s="24">
        <v>25.92</v>
      </c>
      <c r="J131" s="24">
        <v>291.15428571428572</v>
      </c>
      <c r="K131" s="23" t="s">
        <v>150</v>
      </c>
      <c r="L131" s="25">
        <v>91.155112000000017</v>
      </c>
    </row>
    <row r="132" spans="1:12" x14ac:dyDescent="0.25">
      <c r="A132" s="18"/>
      <c r="B132" s="19"/>
      <c r="C132" s="20"/>
      <c r="D132" s="21" t="s">
        <v>50</v>
      </c>
      <c r="E132" s="22" t="s">
        <v>109</v>
      </c>
      <c r="F132" s="23">
        <v>200</v>
      </c>
      <c r="G132" s="24">
        <v>1</v>
      </c>
      <c r="H132" s="24">
        <v>0.06</v>
      </c>
      <c r="I132" s="24">
        <v>17.2</v>
      </c>
      <c r="J132" s="24">
        <v>73</v>
      </c>
      <c r="K132" s="23" t="s">
        <v>110</v>
      </c>
      <c r="L132" s="25">
        <v>17.277000000000001</v>
      </c>
    </row>
    <row r="133" spans="1:12" x14ac:dyDescent="0.25">
      <c r="A133" s="18"/>
      <c r="B133" s="19"/>
      <c r="C133" s="20"/>
      <c r="D133" s="21" t="s">
        <v>53</v>
      </c>
      <c r="E133" s="22" t="s">
        <v>54</v>
      </c>
      <c r="F133" s="23">
        <v>40</v>
      </c>
      <c r="G133" s="24">
        <v>2.72</v>
      </c>
      <c r="H133" s="24">
        <v>0.52</v>
      </c>
      <c r="I133" s="24">
        <v>15.92</v>
      </c>
      <c r="J133" s="24">
        <v>79.2</v>
      </c>
      <c r="K133" s="23" t="s">
        <v>55</v>
      </c>
      <c r="L133" s="25">
        <v>10</v>
      </c>
    </row>
    <row r="134" spans="1:12" x14ac:dyDescent="0.25">
      <c r="A134" s="18"/>
      <c r="B134" s="19"/>
      <c r="C134" s="20"/>
      <c r="D134" s="21" t="s">
        <v>30</v>
      </c>
      <c r="E134" s="22" t="s">
        <v>31</v>
      </c>
      <c r="F134" s="23">
        <v>55</v>
      </c>
      <c r="G134" s="24">
        <v>4.125</v>
      </c>
      <c r="H134" s="24">
        <v>1.595</v>
      </c>
      <c r="I134" s="24">
        <v>28.27</v>
      </c>
      <c r="J134" s="24">
        <v>143.55000000000001</v>
      </c>
      <c r="K134" s="23" t="s">
        <v>32</v>
      </c>
      <c r="L134" s="25">
        <v>14.520000000000001</v>
      </c>
    </row>
    <row r="135" spans="1:12" x14ac:dyDescent="0.25">
      <c r="A135" s="18"/>
      <c r="B135" s="19"/>
      <c r="C135" s="20"/>
      <c r="D135" s="29" t="s">
        <v>39</v>
      </c>
      <c r="E135" s="30"/>
      <c r="F135" s="31">
        <f>SUM(F131:F134)+F129+210</f>
        <v>805</v>
      </c>
      <c r="G135" s="32">
        <f>SUM(G129:G134)</f>
        <v>25.427857142857142</v>
      </c>
      <c r="H135" s="32">
        <f>SUM(H130:H134)+H129</f>
        <v>24.838428571428569</v>
      </c>
      <c r="I135" s="32">
        <f>SUM(I130:I134)+I129</f>
        <v>106.39</v>
      </c>
      <c r="J135" s="32">
        <f>SUM(J130:J134)+J129</f>
        <v>757.50428571428586</v>
      </c>
      <c r="K135" s="32"/>
      <c r="L135" s="33">
        <f>SUM(L129:L134)</f>
        <v>171.80000000000004</v>
      </c>
    </row>
    <row r="136" spans="1:12" x14ac:dyDescent="0.25">
      <c r="A136" s="38">
        <f>A123</f>
        <v>2</v>
      </c>
      <c r="B136" s="39">
        <f>B123</f>
        <v>4</v>
      </c>
      <c r="C136" s="52" t="s">
        <v>56</v>
      </c>
      <c r="D136" s="72"/>
      <c r="E136" s="40"/>
      <c r="F136" s="41">
        <f>F128+F135</f>
        <v>1320</v>
      </c>
      <c r="G136" s="43">
        <f>G128+G135</f>
        <v>43.957857142857144</v>
      </c>
      <c r="H136" s="43">
        <f>H128+H135</f>
        <v>44.568428571428569</v>
      </c>
      <c r="I136" s="43">
        <f>I128+I135</f>
        <v>189.89</v>
      </c>
      <c r="J136" s="43">
        <f>J128+J135</f>
        <v>1293.8042857142859</v>
      </c>
      <c r="K136" s="41"/>
      <c r="L136" s="44">
        <f>L135+L128</f>
        <v>286.30000000000007</v>
      </c>
    </row>
    <row r="137" spans="1:12" x14ac:dyDescent="0.25">
      <c r="A137" s="48">
        <v>2</v>
      </c>
      <c r="B137" s="49">
        <v>5</v>
      </c>
      <c r="C137" s="50" t="s">
        <v>23</v>
      </c>
      <c r="D137" s="21" t="s">
        <v>24</v>
      </c>
      <c r="E137" s="22" t="s">
        <v>151</v>
      </c>
      <c r="F137" s="23">
        <v>160</v>
      </c>
      <c r="G137" s="24">
        <v>13.47</v>
      </c>
      <c r="H137" s="24">
        <v>14.65</v>
      </c>
      <c r="I137" s="24">
        <v>40.799999999999997</v>
      </c>
      <c r="J137" s="24">
        <v>347.7</v>
      </c>
      <c r="K137" s="23" t="s">
        <v>152</v>
      </c>
      <c r="L137" s="25">
        <v>45.677</v>
      </c>
    </row>
    <row r="138" spans="1:12" x14ac:dyDescent="0.25">
      <c r="A138" s="18"/>
      <c r="B138" s="19"/>
      <c r="C138" s="20"/>
      <c r="D138" s="21" t="s">
        <v>27</v>
      </c>
      <c r="E138" s="22" t="s">
        <v>79</v>
      </c>
      <c r="F138" s="23">
        <v>200</v>
      </c>
      <c r="G138" s="24">
        <v>0.2</v>
      </c>
      <c r="H138" s="24">
        <v>0</v>
      </c>
      <c r="I138" s="24">
        <v>7.2</v>
      </c>
      <c r="J138" s="24">
        <v>30</v>
      </c>
      <c r="K138" s="23" t="s">
        <v>80</v>
      </c>
      <c r="L138" s="25">
        <v>3.1230000000000002</v>
      </c>
    </row>
    <row r="139" spans="1:12" x14ac:dyDescent="0.25">
      <c r="A139" s="18"/>
      <c r="B139" s="19"/>
      <c r="C139" s="20"/>
      <c r="D139" s="21" t="s">
        <v>61</v>
      </c>
      <c r="E139" s="22" t="s">
        <v>31</v>
      </c>
      <c r="F139" s="23">
        <v>20</v>
      </c>
      <c r="G139" s="24">
        <v>1.5</v>
      </c>
      <c r="H139" s="24">
        <v>0.57999999999999996</v>
      </c>
      <c r="I139" s="24">
        <v>10.28</v>
      </c>
      <c r="J139" s="24">
        <v>52.2</v>
      </c>
      <c r="K139" s="23" t="s">
        <v>32</v>
      </c>
      <c r="L139" s="25">
        <v>5.28</v>
      </c>
    </row>
    <row r="140" spans="1:12" x14ac:dyDescent="0.25">
      <c r="A140" s="18"/>
      <c r="B140" s="19"/>
      <c r="C140" s="20"/>
      <c r="D140" s="21" t="s">
        <v>33</v>
      </c>
      <c r="E140" s="22" t="s">
        <v>34</v>
      </c>
      <c r="F140" s="23">
        <v>100</v>
      </c>
      <c r="G140" s="24">
        <v>0.4</v>
      </c>
      <c r="H140" s="24">
        <v>0.4</v>
      </c>
      <c r="I140" s="24">
        <v>9.8000000000000007</v>
      </c>
      <c r="J140" s="24">
        <v>44.4</v>
      </c>
      <c r="K140" s="23" t="s">
        <v>35</v>
      </c>
      <c r="L140" s="25">
        <v>25</v>
      </c>
    </row>
    <row r="141" spans="1:12" ht="30" x14ac:dyDescent="0.25">
      <c r="A141" s="18"/>
      <c r="B141" s="19"/>
      <c r="C141" s="20"/>
      <c r="D141" s="27" t="s">
        <v>64</v>
      </c>
      <c r="E141" s="22" t="s">
        <v>65</v>
      </c>
      <c r="F141" s="23">
        <v>125</v>
      </c>
      <c r="G141" s="24">
        <v>3.5</v>
      </c>
      <c r="H141" s="24">
        <v>3.125</v>
      </c>
      <c r="I141" s="24">
        <v>16.25</v>
      </c>
      <c r="J141" s="24">
        <v>107.5</v>
      </c>
      <c r="K141" s="23" t="s">
        <v>66</v>
      </c>
      <c r="L141" s="25">
        <v>35.42</v>
      </c>
    </row>
    <row r="142" spans="1:12" x14ac:dyDescent="0.25">
      <c r="A142" s="18"/>
      <c r="B142" s="19"/>
      <c r="C142" s="20"/>
      <c r="D142" s="29" t="s">
        <v>39</v>
      </c>
      <c r="E142" s="30"/>
      <c r="F142" s="31">
        <f>SUM(F138:F141)+160</f>
        <v>605</v>
      </c>
      <c r="G142" s="32">
        <f>SUM(G137:G141)</f>
        <v>19.07</v>
      </c>
      <c r="H142" s="32">
        <f>SUM(H137:H141)</f>
        <v>18.755000000000003</v>
      </c>
      <c r="I142" s="32">
        <f>SUM(I137:I141)</f>
        <v>84.33</v>
      </c>
      <c r="J142" s="32">
        <f>SUM(J137:J141)</f>
        <v>581.79999999999995</v>
      </c>
      <c r="K142" s="32"/>
      <c r="L142" s="33">
        <f>SUM(L137:L141)</f>
        <v>114.5</v>
      </c>
    </row>
    <row r="143" spans="1:12" ht="15" customHeight="1" x14ac:dyDescent="0.25">
      <c r="A143" s="18">
        <f>A137</f>
        <v>2</v>
      </c>
      <c r="B143" s="19">
        <v>5</v>
      </c>
      <c r="C143" s="37" t="s">
        <v>40</v>
      </c>
      <c r="D143" s="21" t="s">
        <v>41</v>
      </c>
      <c r="E143" s="22" t="s">
        <v>153</v>
      </c>
      <c r="F143" s="23">
        <v>60</v>
      </c>
      <c r="G143" s="24">
        <v>0.72</v>
      </c>
      <c r="H143" s="24">
        <v>3.6</v>
      </c>
      <c r="I143" s="24">
        <v>2.4</v>
      </c>
      <c r="J143" s="24">
        <v>62.4</v>
      </c>
      <c r="K143" s="23" t="s">
        <v>154</v>
      </c>
      <c r="L143" s="25">
        <v>13.534000000000001</v>
      </c>
    </row>
    <row r="144" spans="1:12" x14ac:dyDescent="0.25">
      <c r="A144" s="18"/>
      <c r="B144" s="19"/>
      <c r="C144" s="20"/>
      <c r="D144" s="21" t="s">
        <v>44</v>
      </c>
      <c r="E144" s="22" t="s">
        <v>155</v>
      </c>
      <c r="F144" s="23">
        <v>215</v>
      </c>
      <c r="G144" s="24">
        <v>4.26</v>
      </c>
      <c r="H144" s="24">
        <v>6.0100000000000007</v>
      </c>
      <c r="I144" s="24">
        <v>10.029999999999999</v>
      </c>
      <c r="J144" s="24">
        <v>111</v>
      </c>
      <c r="K144" s="23" t="s">
        <v>104</v>
      </c>
      <c r="L144" s="25">
        <v>41.742739999999998</v>
      </c>
    </row>
    <row r="145" spans="1:12" x14ac:dyDescent="0.25">
      <c r="A145" s="18"/>
      <c r="B145" s="19"/>
      <c r="C145" s="20"/>
      <c r="D145" s="21" t="s">
        <v>47</v>
      </c>
      <c r="E145" s="22" t="s">
        <v>156</v>
      </c>
      <c r="F145" s="23">
        <v>130</v>
      </c>
      <c r="G145" s="24">
        <v>9.64</v>
      </c>
      <c r="H145" s="24">
        <v>7.3199999999999994</v>
      </c>
      <c r="I145" s="24">
        <v>10.5</v>
      </c>
      <c r="J145" s="24">
        <v>156.4</v>
      </c>
      <c r="K145" s="23">
        <v>239</v>
      </c>
      <c r="L145" s="25">
        <v>40.177340000000001</v>
      </c>
    </row>
    <row r="146" spans="1:12" x14ac:dyDescent="0.25">
      <c r="A146" s="18"/>
      <c r="B146" s="19"/>
      <c r="C146" s="20"/>
      <c r="D146" s="21" t="s">
        <v>73</v>
      </c>
      <c r="E146" s="22" t="s">
        <v>157</v>
      </c>
      <c r="F146" s="23">
        <v>150</v>
      </c>
      <c r="G146" s="24">
        <v>3.1</v>
      </c>
      <c r="H146" s="24">
        <v>4.5999999999999996</v>
      </c>
      <c r="I146" s="24">
        <v>30</v>
      </c>
      <c r="J146" s="24">
        <v>134</v>
      </c>
      <c r="K146" s="23" t="s">
        <v>158</v>
      </c>
      <c r="L146" s="25">
        <v>23.82592</v>
      </c>
    </row>
    <row r="147" spans="1:12" x14ac:dyDescent="0.25">
      <c r="A147" s="18"/>
      <c r="B147" s="19"/>
      <c r="C147" s="20"/>
      <c r="D147" s="21" t="s">
        <v>50</v>
      </c>
      <c r="E147" s="22" t="s">
        <v>121</v>
      </c>
      <c r="F147" s="23">
        <v>200</v>
      </c>
      <c r="G147" s="24">
        <v>0.8</v>
      </c>
      <c r="H147" s="24">
        <v>0</v>
      </c>
      <c r="I147" s="24">
        <v>20.6</v>
      </c>
      <c r="J147" s="24">
        <v>84</v>
      </c>
      <c r="K147" s="23" t="s">
        <v>122</v>
      </c>
      <c r="L147" s="25">
        <v>28</v>
      </c>
    </row>
    <row r="148" spans="1:12" x14ac:dyDescent="0.25">
      <c r="A148" s="18"/>
      <c r="B148" s="19"/>
      <c r="C148" s="20"/>
      <c r="D148" s="21" t="s">
        <v>53</v>
      </c>
      <c r="E148" s="22" t="s">
        <v>54</v>
      </c>
      <c r="F148" s="23">
        <v>40</v>
      </c>
      <c r="G148" s="24">
        <v>2.72</v>
      </c>
      <c r="H148" s="24">
        <v>0.52</v>
      </c>
      <c r="I148" s="24">
        <v>15.92</v>
      </c>
      <c r="J148" s="24">
        <v>79.2</v>
      </c>
      <c r="K148" s="23" t="s">
        <v>55</v>
      </c>
      <c r="L148" s="25">
        <v>10</v>
      </c>
    </row>
    <row r="149" spans="1:12" x14ac:dyDescent="0.25">
      <c r="A149" s="18"/>
      <c r="B149" s="19"/>
      <c r="C149" s="20"/>
      <c r="D149" s="21" t="s">
        <v>30</v>
      </c>
      <c r="E149" s="22" t="s">
        <v>31</v>
      </c>
      <c r="F149" s="23">
        <v>55</v>
      </c>
      <c r="G149" s="24">
        <v>4.125</v>
      </c>
      <c r="H149" s="24">
        <v>1.595</v>
      </c>
      <c r="I149" s="24">
        <v>28.27</v>
      </c>
      <c r="J149" s="24">
        <v>143.55000000000001</v>
      </c>
      <c r="K149" s="23" t="s">
        <v>32</v>
      </c>
      <c r="L149" s="25">
        <v>14.520000000000001</v>
      </c>
    </row>
    <row r="150" spans="1:12" x14ac:dyDescent="0.25">
      <c r="A150" s="45"/>
      <c r="B150" s="46"/>
      <c r="C150" s="47"/>
      <c r="D150" s="29" t="s">
        <v>39</v>
      </c>
      <c r="E150" s="30"/>
      <c r="F150" s="31">
        <f>SUM(F146:F149)+F143+215+130</f>
        <v>850</v>
      </c>
      <c r="G150" s="32">
        <f>SUM(G143:G149)</f>
        <v>25.365000000000002</v>
      </c>
      <c r="H150" s="32">
        <f>SUM(H143:H149)</f>
        <v>23.645</v>
      </c>
      <c r="I150" s="32">
        <f>SUM(I143:I149)</f>
        <v>117.72</v>
      </c>
      <c r="J150" s="32">
        <f>SUM(J143:J149)</f>
        <v>770.55</v>
      </c>
      <c r="K150" s="32"/>
      <c r="L150" s="33">
        <f>SUM(L143:L149)</f>
        <v>171.8</v>
      </c>
    </row>
    <row r="151" spans="1:12" x14ac:dyDescent="0.25">
      <c r="A151" s="38">
        <f>A136</f>
        <v>2</v>
      </c>
      <c r="B151" s="39">
        <f>B137</f>
        <v>5</v>
      </c>
      <c r="C151" s="52" t="s">
        <v>56</v>
      </c>
      <c r="D151" s="66"/>
      <c r="E151" s="40"/>
      <c r="F151" s="41">
        <f>F142+F150</f>
        <v>1455</v>
      </c>
      <c r="G151" s="43">
        <f>G142+G150</f>
        <v>44.435000000000002</v>
      </c>
      <c r="H151" s="43">
        <f>H142+H150</f>
        <v>42.400000000000006</v>
      </c>
      <c r="I151" s="43">
        <f>I142+I150</f>
        <v>202.05</v>
      </c>
      <c r="J151" s="43">
        <f>J142+J150</f>
        <v>1352.35</v>
      </c>
      <c r="K151" s="41"/>
      <c r="L151" s="44">
        <f>L142+L150</f>
        <v>286.3</v>
      </c>
    </row>
    <row r="154" spans="1:12" ht="15" customHeight="1" x14ac:dyDescent="0.25"/>
    <row r="157" spans="1:12" ht="15" customHeight="1" x14ac:dyDescent="0.25"/>
    <row r="180" ht="15" customHeight="1" x14ac:dyDescent="0.25"/>
  </sheetData>
  <mergeCells count="13">
    <mergeCell ref="C151:D151"/>
    <mergeCell ref="C63:D63"/>
    <mergeCell ref="C78:D78"/>
    <mergeCell ref="C93:D93"/>
    <mergeCell ref="C108:D108"/>
    <mergeCell ref="C122:D122"/>
    <mergeCell ref="C136:D136"/>
    <mergeCell ref="C48:D48"/>
    <mergeCell ref="C1:E1"/>
    <mergeCell ref="H1:K1"/>
    <mergeCell ref="H2:K2"/>
    <mergeCell ref="C19:D19"/>
    <mergeCell ref="C34:D34"/>
  </mergeCells>
  <pageMargins left="0.70866141732283472" right="0.70866141732283472" top="0.74803149606299213" bottom="0.74803149606299213" header="0.31496062992125984" footer="0.31496062992125984"/>
  <pageSetup paperSize="9" scale="71" fitToWidth="0" orientation="landscape" r:id="rId1"/>
  <rowBreaks count="2" manualBreakCount="2">
    <brk id="34" max="11" man="1"/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7-11 1 смена</vt:lpstr>
      <vt:lpstr>'7-11 1 смена'!Область_печати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2026-02-06T12:56:40Z</cp:lastPrinted>
  <dcterms:created xsi:type="dcterms:W3CDTF">2022-05-16T14:23:56Z</dcterms:created>
  <dcterms:modified xsi:type="dcterms:W3CDTF">2026-02-06T13:36:16Z</dcterms:modified>
</cp:coreProperties>
</file>